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nsfile01\Busho$\080_財政課\03_財政担当\04_決算\02_各種統計・調査\財政状況資料集（作成・公表）\R06決算\1回目（R7.3）\03 市→県（3.10〆）\"/>
    </mc:Choice>
  </mc:AlternateContent>
  <xr:revisionPtr revIDLastSave="0" documentId="13_ncr:1_{F9C276C3-99F2-4EEA-AB2F-08FB91AE949B}"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C37" i="10"/>
  <c r="CO36" i="10"/>
  <c r="BW36" i="10"/>
  <c r="BE36" i="10"/>
  <c r="C36" i="10"/>
  <c r="BW35" i="10"/>
  <c r="C35" i="10"/>
  <c r="BW34" i="10"/>
  <c r="C34" i="10"/>
  <c r="CO34" i="10" l="1"/>
  <c r="CO35"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s="1"/>
</calcChain>
</file>

<file path=xl/sharedStrings.xml><?xml version="1.0" encoding="utf-8"?>
<sst xmlns="http://schemas.openxmlformats.org/spreadsheetml/2006/main" count="1016" uniqueCount="571">
  <si>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</si>
  <si>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</si>
  <si>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</si>
  <si>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</si>
  <si>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</si>
  <si>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</si>
  <si>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</si>
  <si>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</si>
  <si>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</si>
  <si>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</si>
  <si>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</si>
  <si>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</si>
  <si>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</si>
  <si>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</si>
  <si>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</si>
  <si>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</si>
  <si>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</si>
  <si>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</si>
  <si>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</si>
  <si>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</si>
  <si>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</si>
  <si>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</si>
  <si>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</si>
  <si>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</si>
  <si>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</si>
  <si>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</si>
  <si>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</si>
  <si>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</si>
  <si>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</si>
  <si>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</si>
  <si>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</si>
  <si>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</si>
  <si>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</si>
  <si>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</si>
  <si>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</si>
  <si>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</si>
  <si>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</si>
  <si>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</si>
  <si>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</si>
  <si>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</si>
  <si>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</si>
  <si>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</si>
  <si>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</si>
  <si>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</si>
  <si>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</si>
  <si>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</si>
  <si>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</si>
  <si>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</si>
  <si>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</si>
  <si>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</si>
  <si>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</si>
  <si>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</si>
  <si>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</si>
  <si>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</si>
  <si>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</si>
  <si>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</si>
  <si>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</si>
  <si>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</si>
  <si>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</si>
  <si>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</si>
  <si>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</si>
  <si>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</si>
  <si>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</si>
  <si>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</si>
  <si>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</si>
  <si>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</si>
  <si>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</si>
  <si>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</si>
  <si>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</si>
  <si>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</si>
  <si>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</si>
  <si>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</si>
  <si>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</si>
  <si>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</si>
  <si>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</si>
  <si>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</si>
  <si>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</si>
  <si>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</si>
  <si>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</si>
  <si>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</si>
  <si>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</si>
  <si>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</si>
  <si>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</si>
  <si>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</si>
  <si>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</si>
  <si>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</si>
  <si>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</si>
  <si>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</si>
  <si>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</si>
  <si>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</si>
  <si>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</si>
  <si>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</si>
  <si>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</si>
  <si>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</si>
  <si>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山梨市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</si>
  <si>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</si>
  <si>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</si>
  <si>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</si>
  <si>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</si>
  <si>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</si>
  <si>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</si>
  <si>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</si>
  <si>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</si>
  <si>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</si>
  <si>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</si>
  <si>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</si>
  <si>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</si>
  <si>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</si>
  <si>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</si>
  <si>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</si>
  <si>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</si>
  <si>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</si>
  <si>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</si>
  <si>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</si>
  <si>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</si>
  <si>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</si>
  <si>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</si>
  <si>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</si>
  <si>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</si>
  <si>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</si>
  <si>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</si>
  <si>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</si>
  <si>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</si>
  <si>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</si>
  <si>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</si>
  <si>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</si>
  <si>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</si>
  <si>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</si>
  <si>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</si>
  <si>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</si>
  <si>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</si>
  <si>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</si>
  <si>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</si>
  <si>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</si>
  <si>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</si>
  <si>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</si>
  <si>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</si>
  <si>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</si>
  <si>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</si>
  <si>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</si>
  <si>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</si>
  <si>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</si>
  <si>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</si>
  <si>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</si>
  <si>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</si>
  <si>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</si>
  <si>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</si>
  <si>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</si>
  <si>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</si>
  <si>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</si>
  <si>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</si>
  <si>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</si>
  <si>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</si>
  <si>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</si>
  <si>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</si>
  <si>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</si>
  <si>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</si>
  <si>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</si>
  <si>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</si>
  <si>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</si>
  <si>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</si>
  <si>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</si>
  <si>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</si>
  <si>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</si>
  <si>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</si>
  <si>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</si>
  <si>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</si>
  <si>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</si>
  <si>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</si>
  <si>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</si>
  <si>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</si>
  <si>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</si>
  <si>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</si>
  <si>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</si>
  <si>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</si>
  <si>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</si>
  <si>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</si>
  <si>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</si>
  <si>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</si>
  <si>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</si>
  <si>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</si>
  <si>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</si>
  <si>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</si>
  <si>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</si>
  <si>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</si>
  <si>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</si>
  <si>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</si>
  <si>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</si>
  <si>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</si>
  <si>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</si>
  <si>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</si>
  <si>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</si>
  <si>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</si>
  <si>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</si>
  <si>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</si>
  <si>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</si>
  <si>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</si>
  <si>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</si>
  <si>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</si>
  <si>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</si>
  <si>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</si>
  <si>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</si>
  <si>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</si>
  <si>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</si>
  <si>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山梨県山梨市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</si>
  <si>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</si>
  <si>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</si>
  <si>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</si>
  <si>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</si>
  <si>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</si>
  <si>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</si>
  <si>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</si>
  <si>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</si>
  <si>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</si>
  <si>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</si>
  <si>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</si>
  <si>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</si>
  <si>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</si>
  <si>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</si>
  <si>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</si>
  <si>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</si>
  <si>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</si>
  <si>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</si>
  <si>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</si>
  <si>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</si>
  <si>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</si>
  <si>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</si>
  <si>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</si>
  <si>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</si>
  <si>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</si>
  <si>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</si>
  <si>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</si>
  <si>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</si>
  <si>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</si>
  <si>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</si>
  <si>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</si>
  <si>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</si>
  <si>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</si>
  <si>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</si>
  <si>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</si>
  <si>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</si>
  <si>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</si>
  <si>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</si>
  <si>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</si>
  <si>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</si>
  <si>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</si>
  <si>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</si>
  <si>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</si>
  <si>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</si>
  <si>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</si>
  <si>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</si>
  <si>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</si>
  <si>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</si>
  <si>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</si>
  <si>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</si>
  <si>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</si>
  <si>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</si>
  <si>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</si>
  <si>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</si>
  <si>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</si>
  <si>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</si>
  <si>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</si>
  <si>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</si>
  <si>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</si>
  <si>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</si>
  <si>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</si>
  <si>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</si>
  <si>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</si>
  <si>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</si>
  <si>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</si>
  <si>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</si>
  <si>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</si>
  <si>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</si>
  <si>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</si>
  <si>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</si>
  <si>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</si>
  <si>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</si>
  <si>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</si>
  <si>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</si>
  <si>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</si>
  <si>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</si>
  <si>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</si>
  <si>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</si>
  <si>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</si>
  <si>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</si>
  <si>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</si>
  <si>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</si>
  <si>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</si>
  <si>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</si>
  <si>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</si>
  <si>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</si>
  <si>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</si>
  <si>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</si>
  <si>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</si>
  <si>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</si>
  <si>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</si>
  <si>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</si>
  <si>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</si>
  <si>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</si>
  <si>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</si>
  <si>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</si>
  <si>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</si>
  <si>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</si>
  <si>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</si>
  <si>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</si>
  <si>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</si>
  <si>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</si>
  <si>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</si>
  <si>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</si>
  <si>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</si>
  <si>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</si>
  <si>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</si>
  <si>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</si>
  <si>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</si>
  <si>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</si>
  <si>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</si>
  <si>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</si>
  <si>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</si>
  <si>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</si>
  <si>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</si>
  <si>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</si>
  <si>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</si>
  <si>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</si>
  <si>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</si>
  <si>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</si>
  <si>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</si>
  <si>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</si>
  <si>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</si>
  <si>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</si>
  <si>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</si>
  <si>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</si>
  <si>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</si>
  <si>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</si>
  <si>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</si>
  <si>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</si>
  <si>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</si>
  <si>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</si>
  <si>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</si>
  <si>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</si>
  <si>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</si>
  <si>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</si>
  <si>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</si>
  <si>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</si>
  <si>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</si>
  <si>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</si>
  <si>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</si>
  <si>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</si>
  <si>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</si>
  <si>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</si>
  <si>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</si>
  <si>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</si>
  <si>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</si>
  <si>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</si>
  <si>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</si>
  <si>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</si>
  <si>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山梨県山梨市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</si>
  <si>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</si>
  <si>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</si>
  <si>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</si>
  <si>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</si>
  <si>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</si>
  <si>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</si>
  <si>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</si>
  <si>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</si>
  <si>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</si>
  <si>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</si>
  <si>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</si>
  <si>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</si>
  <si>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</si>
  <si>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</si>
  <si>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</si>
  <si>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</si>
  <si>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</si>
  <si>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</si>
  <si>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</si>
  <si>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</si>
  <si>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</si>
  <si>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</si>
  <si>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</si>
  <si>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</si>
  <si>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</si>
  <si>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</si>
  <si>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</si>
  <si>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</si>
  <si>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</si>
  <si>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</si>
  <si>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</si>
  <si>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</si>
  <si>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</si>
  <si>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</si>
  <si>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</si>
  <si>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交通・火災災害共済事業特別会計</t>
    <phoneticPr fontId="5"/>
  </si>
  <si>
    <t>介護保険特別会計</t>
    <phoneticPr fontId="5"/>
  </si>
  <si>
    <t>居宅介護予防支援事業特別会計</t>
    <phoneticPr fontId="5"/>
  </si>
  <si>
    <t>水道事業会計</t>
    <phoneticPr fontId="5"/>
  </si>
  <si>
    <t>法適用企業</t>
    <phoneticPr fontId="5"/>
  </si>
  <si>
    <t>簡易水道事業会計</t>
    <phoneticPr fontId="5"/>
  </si>
  <si>
    <t>下水道事業会計</t>
    <phoneticPr fontId="5"/>
  </si>
  <si>
    <t>病院事業会計</t>
    <phoneticPr fontId="5"/>
  </si>
  <si>
    <t>浄化槽事業特別会計</t>
    <phoneticPr fontId="5"/>
  </si>
  <si>
    <t>法非適用企業</t>
    <phoneticPr fontId="5"/>
  </si>
  <si>
    <t>活性化事業特別会計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</si>
  <si>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</si>
  <si>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</si>
  <si>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</si>
  <si>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</si>
  <si>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</si>
  <si>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</si>
  <si>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</si>
  <si>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</si>
  <si>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</si>
  <si>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</si>
  <si>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</si>
  <si>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</si>
  <si>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</si>
  <si>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</si>
  <si>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</si>
  <si>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</si>
  <si>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</si>
  <si>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</si>
  <si>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</si>
  <si>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</si>
  <si>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</si>
  <si>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</si>
  <si>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</si>
  <si>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</si>
  <si>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</si>
  <si>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</si>
  <si>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</si>
  <si>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</si>
  <si>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</si>
  <si>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</si>
  <si>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</si>
  <si>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</si>
  <si>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</si>
  <si>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</si>
  <si>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</si>
  <si>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</si>
  <si>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</si>
  <si>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</si>
  <si>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</si>
  <si>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</si>
  <si>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</si>
  <si>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</si>
  <si>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</si>
  <si>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</si>
  <si>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</si>
  <si>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</si>
  <si>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</si>
  <si>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</si>
  <si>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</si>
  <si>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</si>
  <si>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</si>
  <si>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</si>
  <si>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</si>
  <si>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</si>
  <si>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</si>
  <si>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</si>
  <si>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</si>
  <si>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</si>
  <si>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</si>
  <si>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</si>
  <si>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</si>
  <si>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</si>
  <si>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</si>
  <si>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</si>
  <si>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</si>
  <si>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</si>
  <si>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</si>
  <si>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</si>
  <si>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</si>
  <si>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</si>
  <si>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</si>
  <si>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</si>
  <si>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</si>
  <si>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</si>
  <si>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</si>
  <si>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</si>
  <si>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</si>
  <si>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</si>
  <si>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</si>
  <si>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</si>
  <si>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</si>
  <si>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</si>
  <si>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</si>
  <si>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</si>
  <si>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</si>
  <si>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</si>
  <si>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</si>
  <si>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</si>
  <si>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</si>
  <si>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</si>
  <si>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</si>
  <si>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</si>
  <si>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</si>
  <si>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</si>
  <si>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</si>
  <si>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</si>
  <si>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</si>
  <si>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</si>
  <si>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</si>
  <si>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</si>
  <si>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</si>
  <si>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</si>
  <si>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</si>
  <si>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</si>
  <si>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</si>
  <si>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</si>
  <si>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</si>
  <si>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</si>
  <si>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</si>
  <si>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</si>
  <si>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</si>
  <si>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</si>
  <si>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</si>
  <si>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</si>
  <si>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</si>
  <si>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</si>
  <si>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</si>
  <si>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</si>
  <si>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</si>
  <si>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</si>
  <si>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</si>
  <si>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</si>
  <si>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</si>
  <si>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</si>
  <si>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</si>
  <si>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</si>
  <si>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</si>
  <si>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</si>
  <si>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</si>
  <si>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</si>
  <si>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</si>
  <si>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</si>
  <si>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</si>
  <si>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</si>
  <si>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</si>
  <si>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1.20</t>
  </si>
  <si>
    <t>▲ 0.77</t>
  </si>
  <si>
    <t>一般会計</t>
  </si>
  <si>
    <t>水道事業会計</t>
  </si>
  <si>
    <t>下水道事業会計</t>
  </si>
  <si>
    <t>国民健康保険特別会計</t>
  </si>
  <si>
    <t>介護保険特別会計</t>
  </si>
  <si>
    <t>病院事業会計</t>
  </si>
  <si>
    <t>簡易水道事業会計</t>
  </si>
  <si>
    <t>交通・火災災害共済事業特別会計</t>
  </si>
  <si>
    <t>その他会計（赤字）</t>
  </si>
  <si>
    <t>その他会計（黒字）</t>
  </si>
  <si>
    <t>R02</t>
    <phoneticPr fontId="5"/>
  </si>
  <si>
    <t>R03</t>
    <phoneticPr fontId="5"/>
  </si>
  <si>
    <t>R04</t>
    <phoneticPr fontId="5"/>
  </si>
  <si>
    <t>R05</t>
    <phoneticPr fontId="5"/>
  </si>
  <si>
    <t>R06</t>
    <phoneticPr fontId="5"/>
  </si>
  <si>
    <t>山梨市フルーツパーク株式会社</t>
    <phoneticPr fontId="2"/>
  </si>
  <si>
    <t>有限会社みとみ</t>
    <phoneticPr fontId="2"/>
  </si>
  <si>
    <t>東山梨行政事務組合</t>
    <phoneticPr fontId="2"/>
  </si>
  <si>
    <t>甲府・峡東地域ごみ処理施設事務組合</t>
    <phoneticPr fontId="2"/>
  </si>
  <si>
    <t>峡東地域広域水道企業団</t>
    <phoneticPr fontId="2"/>
  </si>
  <si>
    <t>山梨県後期高齢者医療広域連合（一般会計）</t>
    <phoneticPr fontId="2"/>
  </si>
  <si>
    <t>山梨県後期高齢者医療広域連合（後期高齢者特別会計）</t>
    <phoneticPr fontId="2"/>
  </si>
  <si>
    <t>市町村総合事務組合（一般会計）</t>
    <phoneticPr fontId="2"/>
  </si>
  <si>
    <t>市町村総合事務組合（電子化事業及び会館管理・研修事業特別会計）</t>
    <phoneticPr fontId="2"/>
  </si>
  <si>
    <t>市町村総合事務組合（一般廃棄物最終処分場事業特別会計）</t>
    <phoneticPr fontId="2"/>
  </si>
  <si>
    <t>市町村総合事務組合（入札参加資格審査事業費特別会計）</t>
    <phoneticPr fontId="2"/>
  </si>
  <si>
    <t>市町村総合事務組合（交通災害共済事業特別会計）</t>
    <phoneticPr fontId="2"/>
  </si>
  <si>
    <t>ふるさと輝き基金</t>
    <phoneticPr fontId="5"/>
  </si>
  <si>
    <t>地域振興基金</t>
    <phoneticPr fontId="5"/>
  </si>
  <si>
    <t>地域福祉基金</t>
    <phoneticPr fontId="5"/>
  </si>
  <si>
    <t>公共施設整備基金</t>
    <rPh sb="0" eb="4">
      <t>コウキョウシセツ</t>
    </rPh>
    <rPh sb="4" eb="8">
      <t>セイビキキン</t>
    </rPh>
    <phoneticPr fontId="5"/>
  </si>
  <si>
    <t>障害福祉推進基金</t>
    <rPh sb="0" eb="4">
      <t>ショウガイフクシ</t>
    </rPh>
    <rPh sb="4" eb="8">
      <t>スイシンキキン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</si>
</sst>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8F6-498F-96C1-60B67B7C67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53311</c:v>
                </c:pt>
                <c:pt idx="1">
                  <c:v>67157</c:v>
                </c:pt>
                <c:pt idx="2">
                  <c:v>44617</c:v>
                </c:pt>
                <c:pt idx="3">
                  <c:v>49020</c:v>
                </c:pt>
                <c:pt idx="4">
                  <c:v>59055</c:v>
                </c:pt>
              </c:numCache>
            </c:numRef>
          </c:val>
          <c:smooth val="0"/>
          <c:extLst>
            <c:ext xmlns:c16="http://schemas.microsoft.com/office/drawing/2014/chart" uri="{C3380CC4-5D6E-409C-BE32-E72D297353CC}">
              <c16:uniqueId val="{00000001-B8F6-498F-96C1-60B67B7C67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c:v>
                </c:pt>
                <c:pt idx="1">
                  <c:v>15.33</c:v>
                </c:pt>
                <c:pt idx="2">
                  <c:v>17.989999999999998</c:v>
                </c:pt>
                <c:pt idx="3">
                  <c:v>19.940000000000001</c:v>
                </c:pt>
                <c:pt idx="4">
                  <c:v>18.93</c:v>
                </c:pt>
              </c:numCache>
            </c:numRef>
          </c:val>
          <c:extLst>
            <c:ext xmlns:c16="http://schemas.microsoft.com/office/drawing/2014/chart" uri="{C3380CC4-5D6E-409C-BE32-E72D297353CC}">
              <c16:uniqueId val="{00000000-343F-4160-ABC2-50CE230A0E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26.14</c:v>
                </c:pt>
                <c:pt idx="1">
                  <c:v>25.08</c:v>
                </c:pt>
                <c:pt idx="2">
                  <c:v>25.99</c:v>
                </c:pt>
                <c:pt idx="3">
                  <c:v>26.01</c:v>
                </c:pt>
                <c:pt idx="4">
                  <c:v>25.73</c:v>
                </c:pt>
              </c:numCache>
            </c:numRef>
          </c:val>
          <c:extLst>
            <c:ext xmlns:c16="http://schemas.microsoft.com/office/drawing/2014/chart" uri="{C3380CC4-5D6E-409C-BE32-E72D297353CC}">
              <c16:uniqueId val="{00000001-343F-4160-ABC2-50CE230A0E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c:v>
                </c:pt>
                <c:pt idx="1">
                  <c:v>10.050000000000001</c:v>
                </c:pt>
                <c:pt idx="2">
                  <c:v>2.11</c:v>
                </c:pt>
                <c:pt idx="3">
                  <c:v>1.94</c:v>
                </c:pt>
                <c:pt idx="4">
                  <c:v>-0.77</c:v>
                </c:pt>
              </c:numCache>
            </c:numRef>
          </c:val>
          <c:smooth val="0"/>
          <c:extLst>
            <c:ext xmlns:c16="http://schemas.microsoft.com/office/drawing/2014/chart" uri="{C3380CC4-5D6E-409C-BE32-E72D297353CC}">
              <c16:uniqueId val="{00000002-343F-4160-ABC2-50CE230A0E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0-C6E1-4BBD-93F1-6C9DE87E2E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E1-4BBD-93F1-6C9DE87E2E85}"/>
            </c:ext>
          </c:extLst>
        </c:ser>
        <c:ser>
          <c:idx val="2"/>
          <c:order val="2"/>
          <c:tx>
            <c:strRef>
              <c:f>データシート!$A$29</c:f>
              <c:strCache>
                <c:ptCount val="1"/>
                <c:pt idx="0">
                  <c:v>交通・火災災害共済事業特別会計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0.04</c:v>
                </c:pt>
                <c:pt idx="4">
                  <c:v>#N/A</c:v>
                </c:pt>
                <c:pt idx="5">
                  <c:v>0.03</c:v>
                </c:pt>
                <c:pt idx="6">
                  <c:v>#N/A</c:v>
                </c:pt>
                <c:pt idx="7">
                  <c:v>0.04</c:v>
                </c:pt>
                <c:pt idx="8">
                  <c:v>#N/A</c:v>
                </c:pt>
                <c:pt idx="9">
                  <c:v>0.02</c:v>
                </c:pt>
              </c:numCache>
            </c:numRef>
          </c:val>
          <c:extLst>
            <c:ext xmlns:c16="http://schemas.microsoft.com/office/drawing/2014/chart" uri="{C3380CC4-5D6E-409C-BE32-E72D297353CC}">
              <c16:uniqueId val="{00000002-C6E1-4BBD-93F1-6C9DE87E2E85}"/>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0.13</c:v>
                </c:pt>
                <c:pt idx="2">
                  <c:v>#N/A</c:v>
                </c:pt>
                <c:pt idx="3">
                  <c:v>0.12</c:v>
                </c:pt>
                <c:pt idx="4">
                  <c:v>#N/A</c:v>
                </c:pt>
                <c:pt idx="5">
                  <c:v>0.2</c:v>
                </c:pt>
                <c:pt idx="6">
                  <c:v>#N/A</c:v>
                </c:pt>
                <c:pt idx="7">
                  <c:v>0.14000000000000001</c:v>
                </c:pt>
                <c:pt idx="8">
                  <c:v>#N/A</c:v>
                </c:pt>
                <c:pt idx="9">
                  <c:v>0.17</c:v>
                </c:pt>
              </c:numCache>
            </c:numRef>
          </c:val>
          <c:extLst>
            <c:ext xmlns:c16="http://schemas.microsoft.com/office/drawing/2014/chart" uri="{C3380CC4-5D6E-409C-BE32-E72D297353CC}">
              <c16:uniqueId val="{00000003-C6E1-4BBD-93F1-6C9DE87E2E85}"/>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0.28999999999999998</c:v>
                </c:pt>
                <c:pt idx="4">
                  <c:v>#N/A</c:v>
                </c:pt>
                <c:pt idx="5">
                  <c:v>0.33</c:v>
                </c:pt>
                <c:pt idx="6">
                  <c:v>#N/A</c:v>
                </c:pt>
                <c:pt idx="7">
                  <c:v>0.37</c:v>
                </c:pt>
                <c:pt idx="8">
                  <c:v>#N/A</c:v>
                </c:pt>
                <c:pt idx="9">
                  <c:v>0.4</c:v>
                </c:pt>
              </c:numCache>
            </c:numRef>
          </c:val>
          <c:extLst>
            <c:ext xmlns:c16="http://schemas.microsoft.com/office/drawing/2014/chart" uri="{C3380CC4-5D6E-409C-BE32-E72D297353CC}">
              <c16:uniqueId val="{00000004-C6E1-4BBD-93F1-6C9DE87E2E8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1.1599999999999999</c:v>
                </c:pt>
                <c:pt idx="2">
                  <c:v>#N/A</c:v>
                </c:pt>
                <c:pt idx="3">
                  <c:v>1.33</c:v>
                </c:pt>
                <c:pt idx="4">
                  <c:v>#N/A</c:v>
                </c:pt>
                <c:pt idx="5">
                  <c:v>2.3199999999999998</c:v>
                </c:pt>
                <c:pt idx="6">
                  <c:v>#N/A</c:v>
                </c:pt>
                <c:pt idx="7">
                  <c:v>2.59</c:v>
                </c:pt>
                <c:pt idx="8">
                  <c:v>#N/A</c:v>
                </c:pt>
                <c:pt idx="9">
                  <c:v>1</c:v>
                </c:pt>
              </c:numCache>
            </c:numRef>
          </c:val>
          <c:extLst>
            <c:ext xmlns:c16="http://schemas.microsoft.com/office/drawing/2014/chart" uri="{C3380CC4-5D6E-409C-BE32-E72D297353CC}">
              <c16:uniqueId val="{00000005-C6E1-4BBD-93F1-6C9DE87E2E8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0.96</c:v>
                </c:pt>
                <c:pt idx="2">
                  <c:v>#N/A</c:v>
                </c:pt>
                <c:pt idx="3">
                  <c:v>0.82</c:v>
                </c:pt>
                <c:pt idx="4">
                  <c:v>#N/A</c:v>
                </c:pt>
                <c:pt idx="5">
                  <c:v>1.25</c:v>
                </c:pt>
                <c:pt idx="6">
                  <c:v>#N/A</c:v>
                </c:pt>
                <c:pt idx="7">
                  <c:v>1.41</c:v>
                </c:pt>
                <c:pt idx="8">
                  <c:v>#N/A</c:v>
                </c:pt>
                <c:pt idx="9">
                  <c:v>1.19</c:v>
                </c:pt>
              </c:numCache>
            </c:numRef>
          </c:val>
          <c:extLst>
            <c:ext xmlns:c16="http://schemas.microsoft.com/office/drawing/2014/chart" uri="{C3380CC4-5D6E-409C-BE32-E72D297353CC}">
              <c16:uniqueId val="{00000006-C6E1-4BBD-93F1-6C9DE87E2E8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0.73</c:v>
                </c:pt>
                <c:pt idx="2">
                  <c:v>#N/A</c:v>
                </c:pt>
                <c:pt idx="3">
                  <c:v>0.09</c:v>
                </c:pt>
                <c:pt idx="4">
                  <c:v>#N/A</c:v>
                </c:pt>
                <c:pt idx="5">
                  <c:v>1</c:v>
                </c:pt>
                <c:pt idx="6">
                  <c:v>#N/A</c:v>
                </c:pt>
                <c:pt idx="7">
                  <c:v>1</c:v>
                </c:pt>
                <c:pt idx="8">
                  <c:v>#N/A</c:v>
                </c:pt>
                <c:pt idx="9">
                  <c:v>1.69</c:v>
                </c:pt>
              </c:numCache>
            </c:numRef>
          </c:val>
          <c:extLst>
            <c:ext xmlns:c16="http://schemas.microsoft.com/office/drawing/2014/chart" uri="{C3380CC4-5D6E-409C-BE32-E72D297353CC}">
              <c16:uniqueId val="{00000007-C6E1-4BBD-93F1-6C9DE87E2E8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7.47</c:v>
                </c:pt>
                <c:pt idx="2">
                  <c:v>#N/A</c:v>
                </c:pt>
                <c:pt idx="3">
                  <c:v>6.74</c:v>
                </c:pt>
                <c:pt idx="4">
                  <c:v>#N/A</c:v>
                </c:pt>
                <c:pt idx="5">
                  <c:v>6.69</c:v>
                </c:pt>
                <c:pt idx="6">
                  <c:v>#N/A</c:v>
                </c:pt>
                <c:pt idx="7">
                  <c:v>6.87</c:v>
                </c:pt>
                <c:pt idx="8">
                  <c:v>#N/A</c:v>
                </c:pt>
                <c:pt idx="9">
                  <c:v>6.72</c:v>
                </c:pt>
              </c:numCache>
            </c:numRef>
          </c:val>
          <c:extLst>
            <c:ext xmlns:c16="http://schemas.microsoft.com/office/drawing/2014/chart" uri="{C3380CC4-5D6E-409C-BE32-E72D297353CC}">
              <c16:uniqueId val="{00000008-C6E1-4BBD-93F1-6C9DE87E2E8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5.49</c:v>
                </c:pt>
                <c:pt idx="2">
                  <c:v>#N/A</c:v>
                </c:pt>
                <c:pt idx="3">
                  <c:v>15.32</c:v>
                </c:pt>
                <c:pt idx="4">
                  <c:v>#N/A</c:v>
                </c:pt>
                <c:pt idx="5">
                  <c:v>17.989999999999998</c:v>
                </c:pt>
                <c:pt idx="6">
                  <c:v>#N/A</c:v>
                </c:pt>
                <c:pt idx="7">
                  <c:v>19.93</c:v>
                </c:pt>
                <c:pt idx="8">
                  <c:v>#N/A</c:v>
                </c:pt>
                <c:pt idx="9">
                  <c:v>18.920000000000002</c:v>
                </c:pt>
              </c:numCache>
            </c:numRef>
          </c:val>
          <c:extLst>
            <c:ext xmlns:c16="http://schemas.microsoft.com/office/drawing/2014/chart" uri="{C3380CC4-5D6E-409C-BE32-E72D297353CC}">
              <c16:uniqueId val="{00000009-C6E1-4BBD-93F1-6C9DE87E2E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2284</c:v>
                </c:pt>
                <c:pt idx="5">
                  <c:v>2260</c:v>
                </c:pt>
                <c:pt idx="8">
                  <c:v>2209</c:v>
                </c:pt>
                <c:pt idx="11">
                  <c:v>2137</c:v>
                </c:pt>
                <c:pt idx="14">
                  <c:v>1991</c:v>
                </c:pt>
              </c:numCache>
            </c:numRef>
          </c:val>
          <c:extLst>
            <c:ext xmlns:c16="http://schemas.microsoft.com/office/drawing/2014/chart" uri="{C3380CC4-5D6E-409C-BE32-E72D297353CC}">
              <c16:uniqueId val="{00000000-4604-4418-B0BF-9D84EF4063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04-4418-B0BF-9D84EF4063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17</c:v>
                </c:pt>
                <c:pt idx="6">
                  <c:v>15</c:v>
                </c:pt>
                <c:pt idx="9">
                  <c:v>15</c:v>
                </c:pt>
                <c:pt idx="12">
                  <c:v>10</c:v>
                </c:pt>
              </c:numCache>
            </c:numRef>
          </c:val>
          <c:extLst>
            <c:ext xmlns:c16="http://schemas.microsoft.com/office/drawing/2014/chart" uri="{C3380CC4-5D6E-409C-BE32-E72D297353CC}">
              <c16:uniqueId val="{00000002-4604-4418-B0BF-9D84EF4063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251</c:v>
                </c:pt>
                <c:pt idx="3">
                  <c:v>254</c:v>
                </c:pt>
                <c:pt idx="6">
                  <c:v>209</c:v>
                </c:pt>
                <c:pt idx="9">
                  <c:v>197</c:v>
                </c:pt>
                <c:pt idx="12">
                  <c:v>191</c:v>
                </c:pt>
              </c:numCache>
            </c:numRef>
          </c:val>
          <c:extLst>
            <c:ext xmlns:c16="http://schemas.microsoft.com/office/drawing/2014/chart" uri="{C3380CC4-5D6E-409C-BE32-E72D297353CC}">
              <c16:uniqueId val="{00000003-4604-4418-B0BF-9D84EF4063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586</c:v>
                </c:pt>
                <c:pt idx="3">
                  <c:v>544</c:v>
                </c:pt>
                <c:pt idx="6">
                  <c:v>583</c:v>
                </c:pt>
                <c:pt idx="9">
                  <c:v>601</c:v>
                </c:pt>
                <c:pt idx="12">
                  <c:v>531</c:v>
                </c:pt>
              </c:numCache>
            </c:numRef>
          </c:val>
          <c:extLst>
            <c:ext xmlns:c16="http://schemas.microsoft.com/office/drawing/2014/chart" uri="{C3380CC4-5D6E-409C-BE32-E72D297353CC}">
              <c16:uniqueId val="{00000004-4604-4418-B0BF-9D84EF4063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04-4418-B0BF-9D84EF4063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04-4418-B0BF-9D84EF4063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2419</c:v>
                </c:pt>
                <c:pt idx="3">
                  <c:v>2463</c:v>
                </c:pt>
                <c:pt idx="6">
                  <c:v>2482</c:v>
                </c:pt>
                <c:pt idx="9">
                  <c:v>2445</c:v>
                </c:pt>
                <c:pt idx="12">
                  <c:v>2264</c:v>
                </c:pt>
              </c:numCache>
            </c:numRef>
          </c:val>
          <c:extLst>
            <c:ext xmlns:c16="http://schemas.microsoft.com/office/drawing/2014/chart" uri="{C3380CC4-5D6E-409C-BE32-E72D297353CC}">
              <c16:uniqueId val="{00000007-4604-4418-B0BF-9D84EF4063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989</c:v>
                </c:pt>
                <c:pt idx="2">
                  <c:v>#N/A</c:v>
                </c:pt>
                <c:pt idx="3">
                  <c:v>#N/A</c:v>
                </c:pt>
                <c:pt idx="4">
                  <c:v>1018</c:v>
                </c:pt>
                <c:pt idx="5">
                  <c:v>#N/A</c:v>
                </c:pt>
                <c:pt idx="6">
                  <c:v>#N/A</c:v>
                </c:pt>
                <c:pt idx="7">
                  <c:v>1080</c:v>
                </c:pt>
                <c:pt idx="8">
                  <c:v>#N/A</c:v>
                </c:pt>
                <c:pt idx="9">
                  <c:v>#N/A</c:v>
                </c:pt>
                <c:pt idx="10">
                  <c:v>1121</c:v>
                </c:pt>
                <c:pt idx="11">
                  <c:v>#N/A</c:v>
                </c:pt>
                <c:pt idx="12">
                  <c:v>#N/A</c:v>
                </c:pt>
                <c:pt idx="13">
                  <c:v>1005</c:v>
                </c:pt>
                <c:pt idx="14">
                  <c:v>#N/A</c:v>
                </c:pt>
              </c:numCache>
            </c:numRef>
          </c:val>
          <c:smooth val="0"/>
          <c:extLst>
            <c:ext xmlns:c16="http://schemas.microsoft.com/office/drawing/2014/chart" uri="{C3380CC4-5D6E-409C-BE32-E72D297353CC}">
              <c16:uniqueId val="{00000008-4604-4418-B0BF-9D84EF4063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20855</c:v>
                </c:pt>
                <c:pt idx="5">
                  <c:v>19569</c:v>
                </c:pt>
                <c:pt idx="8">
                  <c:v>18060</c:v>
                </c:pt>
                <c:pt idx="11">
                  <c:v>16731</c:v>
                </c:pt>
                <c:pt idx="14">
                  <c:v>16033</c:v>
                </c:pt>
              </c:numCache>
            </c:numRef>
          </c:val>
          <c:extLst>
            <c:ext xmlns:c16="http://schemas.microsoft.com/office/drawing/2014/chart" uri="{C3380CC4-5D6E-409C-BE32-E72D297353CC}">
              <c16:uniqueId val="{00000000-98BC-4FEC-9828-8E6664CF62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2007</c:v>
                </c:pt>
                <c:pt idx="5">
                  <c:v>2006</c:v>
                </c:pt>
                <c:pt idx="8">
                  <c:v>2062</c:v>
                </c:pt>
                <c:pt idx="11">
                  <c:v>1994</c:v>
                </c:pt>
                <c:pt idx="14">
                  <c:v>1998</c:v>
                </c:pt>
              </c:numCache>
            </c:numRef>
          </c:val>
          <c:extLst>
            <c:ext xmlns:c16="http://schemas.microsoft.com/office/drawing/2014/chart" uri="{C3380CC4-5D6E-409C-BE32-E72D297353CC}">
              <c16:uniqueId val="{00000001-98BC-4FEC-9828-8E6664CF62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6665</c:v>
                </c:pt>
                <c:pt idx="5">
                  <c:v>8207</c:v>
                </c:pt>
                <c:pt idx="8">
                  <c:v>9322</c:v>
                </c:pt>
                <c:pt idx="11">
                  <c:v>9920</c:v>
                </c:pt>
                <c:pt idx="14">
                  <c:v>12348</c:v>
                </c:pt>
              </c:numCache>
            </c:numRef>
          </c:val>
          <c:extLst>
            <c:ext xmlns:c16="http://schemas.microsoft.com/office/drawing/2014/chart" uri="{C3380CC4-5D6E-409C-BE32-E72D297353CC}">
              <c16:uniqueId val="{00000002-98BC-4FEC-9828-8E6664CF62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BC-4FEC-9828-8E6664CF62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BC-4FEC-9828-8E6664CF62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98BC-4FEC-9828-8E6664CF62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2562</c:v>
                </c:pt>
                <c:pt idx="3">
                  <c:v>2528</c:v>
                </c:pt>
                <c:pt idx="6">
                  <c:v>2735</c:v>
                </c:pt>
                <c:pt idx="9">
                  <c:v>2550</c:v>
                </c:pt>
                <c:pt idx="12">
                  <c:v>2800</c:v>
                </c:pt>
              </c:numCache>
            </c:numRef>
          </c:val>
          <c:extLst>
            <c:ext xmlns:c16="http://schemas.microsoft.com/office/drawing/2014/chart" uri="{C3380CC4-5D6E-409C-BE32-E72D297353CC}">
              <c16:uniqueId val="{00000006-98BC-4FEC-9828-8E6664CF62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1758</c:v>
                </c:pt>
                <c:pt idx="3">
                  <c:v>1600</c:v>
                </c:pt>
                <c:pt idx="6">
                  <c:v>1412</c:v>
                </c:pt>
                <c:pt idx="9">
                  <c:v>1235</c:v>
                </c:pt>
                <c:pt idx="12">
                  <c:v>1086</c:v>
                </c:pt>
              </c:numCache>
            </c:numRef>
          </c:val>
          <c:extLst>
            <c:ext xmlns:c16="http://schemas.microsoft.com/office/drawing/2014/chart" uri="{C3380CC4-5D6E-409C-BE32-E72D297353CC}">
              <c16:uniqueId val="{00000007-98BC-4FEC-9828-8E6664CF62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8120</c:v>
                </c:pt>
                <c:pt idx="3">
                  <c:v>7720</c:v>
                </c:pt>
                <c:pt idx="6">
                  <c:v>7287</c:v>
                </c:pt>
                <c:pt idx="9">
                  <c:v>7193</c:v>
                </c:pt>
                <c:pt idx="12">
                  <c:v>6899</c:v>
                </c:pt>
              </c:numCache>
            </c:numRef>
          </c:val>
          <c:extLst>
            <c:ext xmlns:c16="http://schemas.microsoft.com/office/drawing/2014/chart" uri="{C3380CC4-5D6E-409C-BE32-E72D297353CC}">
              <c16:uniqueId val="{00000008-98BC-4FEC-9828-8E6664CF62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185</c:v>
                </c:pt>
                <c:pt idx="3">
                  <c:v>169</c:v>
                </c:pt>
                <c:pt idx="6">
                  <c:v>155</c:v>
                </c:pt>
                <c:pt idx="9">
                  <c:v>141</c:v>
                </c:pt>
                <c:pt idx="12">
                  <c:v>131</c:v>
                </c:pt>
              </c:numCache>
            </c:numRef>
          </c:val>
          <c:extLst>
            <c:ext xmlns:c16="http://schemas.microsoft.com/office/drawing/2014/chart" uri="{C3380CC4-5D6E-409C-BE32-E72D297353CC}">
              <c16:uniqueId val="{00000009-98BC-4FEC-9828-8E6664CF62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24290</c:v>
                </c:pt>
                <c:pt idx="3">
                  <c:v>23304</c:v>
                </c:pt>
                <c:pt idx="6">
                  <c:v>21552</c:v>
                </c:pt>
                <c:pt idx="9">
                  <c:v>19892</c:v>
                </c:pt>
                <c:pt idx="12">
                  <c:v>18436</c:v>
                </c:pt>
              </c:numCache>
            </c:numRef>
          </c:val>
          <c:extLst>
            <c:ext xmlns:c16="http://schemas.microsoft.com/office/drawing/2014/chart" uri="{C3380CC4-5D6E-409C-BE32-E72D297353CC}">
              <c16:uniqueId val="{0000000A-98BC-4FEC-9828-8E6664CF62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7390</c:v>
                </c:pt>
                <c:pt idx="2">
                  <c:v>#N/A</c:v>
                </c:pt>
                <c:pt idx="3">
                  <c:v>#N/A</c:v>
                </c:pt>
                <c:pt idx="4">
                  <c:v>5540</c:v>
                </c:pt>
                <c:pt idx="5">
                  <c:v>#N/A</c:v>
                </c:pt>
                <c:pt idx="6">
                  <c:v>#N/A</c:v>
                </c:pt>
                <c:pt idx="7">
                  <c:v>3697</c:v>
                </c:pt>
                <c:pt idx="8">
                  <c:v>#N/A</c:v>
                </c:pt>
                <c:pt idx="9">
                  <c:v>#N/A</c:v>
                </c:pt>
                <c:pt idx="10">
                  <c:v>2366</c:v>
                </c:pt>
                <c:pt idx="11">
                  <c:v>#N/A</c:v>
                </c:pt>
                <c:pt idx="12">
                  <c:v>#N/A</c:v>
                </c:pt>
                <c:pt idx="13">
                  <c:v>0</c:v>
                </c:pt>
                <c:pt idx="14">
                  <c:v>#N/A</c:v>
                </c:pt>
              </c:numCache>
            </c:numRef>
          </c:val>
          <c:smooth val="0"/>
          <c:extLst>
            <c:ext xmlns:c16="http://schemas.microsoft.com/office/drawing/2014/chart" uri="{C3380CC4-5D6E-409C-BE32-E72D297353CC}">
              <c16:uniqueId val="{0000000B-98BC-4FEC-9828-8E6664CF62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2769</c:v>
                </c:pt>
                <c:pt idx="1">
                  <c:v>2769</c:v>
                </c:pt>
                <c:pt idx="2">
                  <c:v>2770</c:v>
                </c:pt>
              </c:numCache>
            </c:numRef>
          </c:val>
          <c:extLst>
            <c:ext xmlns:c16="http://schemas.microsoft.com/office/drawing/2014/chart" uri="{C3380CC4-5D6E-409C-BE32-E72D297353CC}">
              <c16:uniqueId val="{00000000-104D-4D52-9649-A1C192A88B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954</c:v>
                </c:pt>
                <c:pt idx="1">
                  <c:v>954</c:v>
                </c:pt>
                <c:pt idx="2">
                  <c:v>1061</c:v>
                </c:pt>
              </c:numCache>
            </c:numRef>
          </c:val>
          <c:extLst>
            <c:ext xmlns:c16="http://schemas.microsoft.com/office/drawing/2014/chart" uri="{C3380CC4-5D6E-409C-BE32-E72D297353CC}">
              <c16:uniqueId val="{00000001-104D-4D52-9649-A1C192A88B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5128</c:v>
                </c:pt>
                <c:pt idx="1">
                  <c:v>5570</c:v>
                </c:pt>
                <c:pt idx="2">
                  <c:v>8049</c:v>
                </c:pt>
              </c:numCache>
            </c:numRef>
          </c:val>
          <c:extLst>
            <c:ext xmlns:c16="http://schemas.microsoft.com/office/drawing/2014/chart" uri="{C3380CC4-5D6E-409C-BE32-E72D297353CC}">
              <c16:uniqueId val="{00000002-104D-4D52-9649-A1C192A88B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元利償還金は、起債残高の減少により、前年度比較で</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181</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公営企業債の元利償還金に対する繰入金は、下水道事業、簡易水道事業各会計における償還に対する繰出金が減額となったことから、前年度比較で</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組合等が起こした地方債の元利償還金に対する負担金等は、山梨県市町村総合事務組合における元利償還金の減額に伴い負担金が減額になったことから、前年度比較で</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また、算入公債費等（控除財源）については、合併特例事業債償還金の減などにより、全体として</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146</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分子要因の元利償還金等が減額となったため、令和</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年度の実質公債費比率は、単年度で</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ポイント減少して</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11.3%</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カ年平均で</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0.1</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ポイント減少して</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12.2%</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公債費については、今後数値の減少が見込まれるが、控除財源についても減額傾向である事から、引き続き健全な水準を堅持しつつ効率的な財政運営に努める。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一般会計等に係る地方債の現在高は、合併特例事業債、臨時財政対策債等の現在高の減少に伴い、前年度比較で</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1,456</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組合等の負担見込額は、甲府・峡東地域ごみ処理施設事務組合や山梨県市町村総合事務組合等の地方債現在高の減額などにより、前年度比較で</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149</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充当可能財源等は、充当可能基金が、市営住宅整備基金の皆増やふるさと輝き基金の増額などにより前年度比較で</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2,428</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百万円の増額、基準財政需要額算入見込額が、合併特例事業債及び臨時財政対策債の現在高減少等に伴い</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698</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これらの結果、</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年度については将来負担比率は算出されなかった。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、好調なふるさと納税を原資とするふるさと輝き基金の増額による恩恵が大きい。</a:t>
          </a:r>
          <a:endPar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合併特例債や臨時財政対策債の償還が進み地方債残高が減少する一方で、基準財政需要額算入見込額も共に減少していくが、今後、新規事業の執行に伴う新発債の発行により、地方債現在高の減少速度が鈍化し、地方債の構成が置き換わることで充当可能財源等が縮小することによる数値悪化のリスクや、収支均衡不足を補うための基金取崩しによる基金残高の減少等による数値の上昇も懸念されるため、地方債発行額を抑制し、地方債現在高の減少を図ることにより、健全な水準を堅持しつつ効率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山梨県山梨市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財政調整基金は前年度比百万円の微増、減債基金は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百万円の増であった。その他特定目的基金については、主にふるさと輝き基金が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百万円の増額、市営住宅整備基金が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百万円皆増した。結果、基金全体として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的経費である公債費や扶助費の増加、自治体ＤＸ推進に伴う物件費の増加などが予想される一方、本市の歳入構造を鑑みると、大幅な歳入の増加が見込めないため、収支均衡不足を補うための基金取崩しによる基金残高の減少が予想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の減少は、財政運営及び各財政指標に大きな影響を及ぼすことから、各種事業のゼロベースでの抜本的な見直し、スクラップ・アンド・ビルドの実践、ワイズスペンディングの徹底などによる歳出の削減、地方債発行額抑制による地方債残高の減少、市税等の収納強化や地域経済の活性化など歳入の増加につながる取り組みを進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・ふるさと輝き基金：山梨市を愛し、市のまちづくりを応援するために寄せられたふるさと納税寄附金を夢と希望に満ちた光輝くまちづくりに寄与する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・地域振興基金：市民の連携の強化及び地域振興のための事業費用に充てる（原資：合併特例債）</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・市営住宅整備基金：市営住宅の整備、修繕、改良、解体、管理等の資金に充てる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・ふるさと輝き基金：ふるさと納税寄附額の増額に伴う増額。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年度に当該基金を新設し、新規に積立を行ったことに伴う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・ふるさと輝き基金：ふるさと納税寄附額の増額に伴い基金額も増額となる見込み。目的に即した事業への充当を図りながら、貴重な財源であるとの認識のもと、持続可能なまちづくりのために活用する。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基金の取崩しは行わず、預金利子分の積立による微増となっている。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的経費である公債費や扶助費の増加、自治体ＤＸ推進に伴う物件費の増加などが予想される一方、本市の歳入構造を鑑みると、大幅な歳入の増加が見込めないため、収支均衡不足を補うための基金取崩しによる基金残高の減少が予想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新規大型普通建設事業が控えていることから、地方債の新規発行額を元金償還額以下に抑える方針を一層徹底し、地方債残高の低減を進めるとともに、各種事業のゼロベースでの抜本的な見直し、スクラップ・アンド・ビルドの実践、ワイズスペンディングの徹底などによる徹底した歳出の削減・適正化を図ることで、安易な財政調整基金の取り崩しを行わない財政運営に引き続き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普通交付税追加交付分及び預金利子分の積立による増により、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公債費の増加に伴う取り崩しが予想されるが、地方債発行を抑制することで、減債基金の取り崩しを行わない財政運営を心掛ける。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ただし、普通交付税で追加交付を受けた臨時財政対策債償還基金費分については、予算の執行状況を考慮し、必要な時期に適切な繰入を行う。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32,710
32,382
289.80
31,007,740
28,621,601
2,038,101
10,767,134
18,436,222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財政力指数は、対前年度比で</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ポイントの増加となっており、類似団体内平均値を上回っているものの、全国平均・県内平均と比較するといずれも下回っている状況である。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や全国平均を上回る高齢化率に加え、立地企業が少なく、市税収入の規模が小さい脆弱な財政基盤となっていることから数値が改善しにくい状況であると考えられる。本市の課税客体を鑑みると、急激な税収の伸びは期待できない状況であり、基準財政需要額に対する基準財政収入額の規模で示される財政力指数についても劇的な改善は見込めない状況で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このため、「山梨市まちづくり総合計画　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期中期計画」において、移住の促進、積極的な企業誘致を行い、新たな課税客体の創設に取り組むこととしているほか、第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行財政改革大綱に基づく重点アクションプランにより、税の収納率向上対策として、差押えの強化及び納付方法の多様化を図ることとしている。また、歳出においては、未利用財産の有効活用、民間資金の活用、公共施設等マネジメント計画の推進を図ることなどにより、財政基盤の強化を図ることと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41</xdr:row>
      <xdr:rowOff>148590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114317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経常収支比率は、全国平均、山梨県平均、類似団体内平均値と比較しても大幅に上回っている状況が続いている。</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決算においては、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決算と比較して、義務的経費である人件費や扶助費の他、物価高騰の影響を含めて物件費なども増加したが、公債費の減少などにより前年度比では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今後も、税収入の伸び悩み、高齢化等による社会保障関連経費や施設・設備の維持管理経費の増加、普通建設事業費の増加に伴う公債費の増加が見込まれるため、財政の硬直化が懸念される。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このため、第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次行財政改革推進アクションプラン（令和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より、税の収納率向上、保険料・公共料金の収納確保、受益者負担の適正化、未利用財産の処分を推進している。併せて、「指定管理者制度導入」による義務的経費の削減、市債発行額抑制による地方債残高及び公債費の減少、「公共施設等総合管理計画」及び「公共施設マネジメント計画」に基づく公共施設の解体・統廃合等を検討し、施設管理の適正化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88356</xdr:rowOff>
    </xdr:from>
    <xdr:to>
      <xdr:col>23</xdr:col>
      <xdr:colOff>133350</xdr:colOff>
      <xdr:row>61</xdr:row>
      <xdr:rowOff>143510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46806"/>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26307</xdr:rowOff>
    </xdr:from>
    <xdr:to>
      <xdr:col>19</xdr:col>
      <xdr:colOff>133350</xdr:colOff>
      <xdr:row>61</xdr:row>
      <xdr:rowOff>143510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4757"/>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80554</xdr:rowOff>
    </xdr:from>
    <xdr:to>
      <xdr:col>15</xdr:col>
      <xdr:colOff>82550</xdr:colOff>
      <xdr:row>61</xdr:row>
      <xdr:rowOff>26307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67554"/>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80554</xdr:rowOff>
    </xdr:from>
    <xdr:to>
      <xdr:col>11</xdr:col>
      <xdr:colOff>31750</xdr:colOff>
      <xdr:row>61</xdr:row>
      <xdr:rowOff>46990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6755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37556</xdr:rowOff>
    </xdr:from>
    <xdr:to>
      <xdr:col>23</xdr:col>
      <xdr:colOff>184150</xdr:colOff>
      <xdr:row>61</xdr:row>
      <xdr:rowOff>139156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9633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146957</xdr:rowOff>
    </xdr:from>
    <xdr:to>
      <xdr:col>15</xdr:col>
      <xdr:colOff>133350</xdr:colOff>
      <xdr:row>61</xdr:row>
      <xdr:rowOff>77107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61884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29754</xdr:rowOff>
    </xdr:from>
    <xdr:to>
      <xdr:col>11</xdr:col>
      <xdr:colOff>82550</xdr:colOff>
      <xdr:row>60</xdr:row>
      <xdr:rowOff>131354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116131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82567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類似団体内平均額は下回ってはいるものの、前年度と比較すると</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23,300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円の大幅な増額となっており、全国平均及び山梨県平均を大きく上回っている。　</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物価高騰に伴う物件費の増額や、給与改定や時間外勤務手当の増加に伴う人件費の増額が全体的に押しなべて増額要因になっていると考えられる。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最大の増額要因については、昨年度同様に好調なふるさと納税寄附金に対するふるさと納税事業に係る委託料や使用料、通信運搬費などの運営経費であり、今後もふるさと納税の伸びに比例して増加していくことが予想される。</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電算関連経費の抑制を念頭に置きながら自治体</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早期推進を図る中で、指定管理者制度の導入などによりコストの低減を図るとともに、「公共施設等総合管理計画」及び「公共施設マネジメント計画」に基づき、公共施設の解体・統廃合等を検討し、施設管理の適正化に努めることにより抑制を図っていく方針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42559</xdr:rowOff>
    </xdr:from>
    <xdr:to>
      <xdr:col>23</xdr:col>
      <xdr:colOff>133350</xdr:colOff>
      <xdr:row>81</xdr:row>
      <xdr:rowOff>48180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0009"/>
          <a:ext cx="838200" cy="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32957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2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38581</xdr:rowOff>
    </xdr:from>
    <xdr:to>
      <xdr:col>19</xdr:col>
      <xdr:colOff>133350</xdr:colOff>
      <xdr:row>81</xdr:row>
      <xdr:rowOff>42559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6031"/>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36917</xdr:rowOff>
    </xdr:from>
    <xdr:to>
      <xdr:col>15</xdr:col>
      <xdr:colOff>82550</xdr:colOff>
      <xdr:row>81</xdr:row>
      <xdr:rowOff>38581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4367"/>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34246</xdr:rowOff>
    </xdr:from>
    <xdr:to>
      <xdr:col>11</xdr:col>
      <xdr:colOff>31750</xdr:colOff>
      <xdr:row>81</xdr:row>
      <xdr:rowOff>36917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1696"/>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168830</xdr:rowOff>
    </xdr:from>
    <xdr:to>
      <xdr:col>23</xdr:col>
      <xdr:colOff>184150</xdr:colOff>
      <xdr:row>81</xdr:row>
      <xdr:rowOff>98980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90107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163209</xdr:rowOff>
    </xdr:from>
    <xdr:to>
      <xdr:col>19</xdr:col>
      <xdr:colOff>184150</xdr:colOff>
      <xdr:row>81</xdr:row>
      <xdr:rowOff>93359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103536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8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159231</xdr:rowOff>
    </xdr:from>
    <xdr:to>
      <xdr:col>15</xdr:col>
      <xdr:colOff>133350</xdr:colOff>
      <xdr:row>81</xdr:row>
      <xdr:rowOff>89381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99558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157567</xdr:rowOff>
    </xdr:from>
    <xdr:to>
      <xdr:col>11</xdr:col>
      <xdr:colOff>82550</xdr:colOff>
      <xdr:row>81</xdr:row>
      <xdr:rowOff>87717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97894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154896</xdr:rowOff>
    </xdr:from>
    <xdr:to>
      <xdr:col>7</xdr:col>
      <xdr:colOff>31750</xdr:colOff>
      <xdr:row>81</xdr:row>
      <xdr:rowOff>85046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95223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ラスパイレス指数は、前年度比</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ポイント増加したが、類似団体内平均及び全国市平均値より低い指数となっている。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定員適正化計画の職員計画数を念頭に各年齢階層の定期的な職員採用を実施するとともに各種手当の総点検を実施して、より一層職員給与の適正化に努めることとする。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定年の段階的引き上げによる影響、公務員制度改革の動向や人事院勧告の動向等的確に見極め、民間企業の平均的給与の状況を踏まえながら市民の理解と支持が得られるような給与制度と勤務条件の確立を目指すことと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14514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360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14514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360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117929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877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117929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類似団体内平均値より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人下回っているものの、全国平均及び山梨県平均よりは上回っている状況である。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本市の職員管理は合併直後の平成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次定員適正化計画を策定し、計画期間内（</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年間）で約</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人）の人員を削減、その後、第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次定員適正化計画に基づき更に</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4.6%(△18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次定員適正化計画において、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人員削減を行っているが、社会情勢の変化に伴う諸課題への対応や地域の実情に応じたきめ細かな行政サービスの提供、さらに、移譲事務の増加やインフラ整備等、業務量の増加は避けられな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ため、コスト意識に基づいた質の高い行政サービスを堅持することを前提に、行政が行うべきことを整理した上で「民間にできることは民間へ」移行する取り組みを進めるとともに、自治体ＤＸ推進による事務の効率化に努め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32639</xdr:rowOff>
    </xdr:from>
    <xdr:to>
      <xdr:col>81</xdr:col>
      <xdr:colOff>44450</xdr:colOff>
      <xdr:row>60</xdr:row>
      <xdr:rowOff>76073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19639"/>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32639</xdr:rowOff>
    </xdr:from>
    <xdr:to>
      <xdr:col>77</xdr:col>
      <xdr:colOff>44450</xdr:colOff>
      <xdr:row>60</xdr:row>
      <xdr:rowOff>35856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19639"/>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35856</xdr:rowOff>
    </xdr:from>
    <xdr:to>
      <xdr:col>72</xdr:col>
      <xdr:colOff>203200</xdr:colOff>
      <xdr:row>60</xdr:row>
      <xdr:rowOff>57573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2285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48726</xdr:rowOff>
    </xdr:from>
    <xdr:to>
      <xdr:col>68</xdr:col>
      <xdr:colOff>152400</xdr:colOff>
      <xdr:row>60</xdr:row>
      <xdr:rowOff>57573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35726"/>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41800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5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153289</xdr:rowOff>
    </xdr:from>
    <xdr:to>
      <xdr:col>77</xdr:col>
      <xdr:colOff>95250</xdr:colOff>
      <xdr:row>60</xdr:row>
      <xdr:rowOff>83439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93616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37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156506</xdr:rowOff>
    </xdr:from>
    <xdr:to>
      <xdr:col>73</xdr:col>
      <xdr:colOff>44450</xdr:colOff>
      <xdr:row>60</xdr:row>
      <xdr:rowOff>86656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7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96833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4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6773</xdr:rowOff>
    </xdr:from>
    <xdr:to>
      <xdr:col>68</xdr:col>
      <xdr:colOff>203200</xdr:colOff>
      <xdr:row>60</xdr:row>
      <xdr:rowOff>108373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118550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169376</xdr:rowOff>
    </xdr:from>
    <xdr:to>
      <xdr:col>64</xdr:col>
      <xdr:colOff>152400</xdr:colOff>
      <xdr:row>60</xdr:row>
      <xdr:rowOff>99526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109703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5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実質公債費比率は、前年度数値と比較すると</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ポイント減少したが、類似団体内平均、全国平均値及び県平均値を上回り推移している。　</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年度以降に大型の普通建設事業を実施したことで、公債費が膨らみ、実質公債費比率は高い水準で推移しているが、市債を発行する際、第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まちづくり総合計画に基づく旧合併特例事業債や過疎計画に基づく過疎対策事業債など、財政措置上有利な地方債の活用を優先した事業を展開してきたことで、合併後に借入を行ったこれらの起債が順次完済を迎える中で、公債費は令和４年度をピークに減少に転じ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地方債残高の増加は後年の数値悪化に直結するため、今後、真に必要な地方債のみの起債となるよう事業の優先度を総合的に判断し、取捨選択する中で市債発行額の抑制を図り公債費抑制に努めていく。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82338</xdr:rowOff>
    </xdr:from>
    <xdr:to>
      <xdr:col>81</xdr:col>
      <xdr:colOff>44450</xdr:colOff>
      <xdr:row>37</xdr:row>
      <xdr:rowOff>84349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25988"/>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74295</xdr:rowOff>
    </xdr:from>
    <xdr:to>
      <xdr:col>77</xdr:col>
      <xdr:colOff>44450</xdr:colOff>
      <xdr:row>37</xdr:row>
      <xdr:rowOff>84349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1794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68263</xdr:rowOff>
    </xdr:from>
    <xdr:to>
      <xdr:col>72</xdr:col>
      <xdr:colOff>203200</xdr:colOff>
      <xdr:row>37</xdr:row>
      <xdr:rowOff>74295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1191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66252</xdr:rowOff>
    </xdr:from>
    <xdr:to>
      <xdr:col>68</xdr:col>
      <xdr:colOff>152400</xdr:colOff>
      <xdr:row>37</xdr:row>
      <xdr:rowOff>68263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0990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31538</xdr:rowOff>
    </xdr:from>
    <xdr:to>
      <xdr:col>81</xdr:col>
      <xdr:colOff>95250</xdr:colOff>
      <xdr:row>37</xdr:row>
      <xdr:rowOff>133138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3615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4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33549</xdr:rowOff>
    </xdr:from>
    <xdr:to>
      <xdr:col>77</xdr:col>
      <xdr:colOff>95250</xdr:colOff>
      <xdr:row>37</xdr:row>
      <xdr:rowOff>135149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119926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6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23495</xdr:rowOff>
    </xdr:from>
    <xdr:to>
      <xdr:col>73</xdr:col>
      <xdr:colOff>44450</xdr:colOff>
      <xdr:row>37</xdr:row>
      <xdr:rowOff>125095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109872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17463</xdr:rowOff>
    </xdr:from>
    <xdr:to>
      <xdr:col>68</xdr:col>
      <xdr:colOff>203200</xdr:colOff>
      <xdr:row>37</xdr:row>
      <xdr:rowOff>119063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103840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15452</xdr:rowOff>
    </xdr:from>
    <xdr:to>
      <xdr:col>64</xdr:col>
      <xdr:colOff>152400</xdr:colOff>
      <xdr:row>37</xdr:row>
      <xdr:rowOff>117052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101829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4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年度については、将来負担比率は算出されなかった。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今後も基金への計画的な積立とともに地方債残高の減少を図り、財政の健全化に努める。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164888</xdr:rowOff>
    </xdr:from>
    <xdr:to>
      <xdr:col>77</xdr:col>
      <xdr:colOff>44450</xdr:colOff>
      <xdr:row>17</xdr:row>
      <xdr:rowOff>31115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736638"/>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17</xdr:row>
      <xdr:rowOff>31115</xdr:rowOff>
    </xdr:from>
    <xdr:to>
      <xdr:col>72</xdr:col>
      <xdr:colOff>203200</xdr:colOff>
      <xdr:row>18</xdr:row>
      <xdr:rowOff>115711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945765"/>
          <a:ext cx="889000" cy="25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115711</xdr:rowOff>
    </xdr:from>
    <xdr:to>
      <xdr:col>68</xdr:col>
      <xdr:colOff>152400</xdr:colOff>
      <xdr:row>20</xdr:row>
      <xdr:rowOff>110631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201811"/>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114088</xdr:rowOff>
    </xdr:from>
    <xdr:to>
      <xdr:col>77</xdr:col>
      <xdr:colOff>95250</xdr:colOff>
      <xdr:row>16</xdr:row>
      <xdr:rowOff>44238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6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29015</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772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151765</xdr:rowOff>
    </xdr:from>
    <xdr:to>
      <xdr:col>73</xdr:col>
      <xdr:colOff>44450</xdr:colOff>
      <xdr:row>17</xdr:row>
      <xdr:rowOff>81915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8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66692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98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64911</xdr:rowOff>
    </xdr:from>
    <xdr:to>
      <xdr:col>68</xdr:col>
      <xdr:colOff>203200</xdr:colOff>
      <xdr:row>18</xdr:row>
      <xdr:rowOff>166511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15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151288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23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59831</xdr:rowOff>
    </xdr:from>
    <xdr:to>
      <xdr:col>64</xdr:col>
      <xdr:colOff>152400</xdr:colOff>
      <xdr:row>20</xdr:row>
      <xdr:rowOff>161431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48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146208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57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32,710
32,382
289.80
31,007,740
28,621,601
2,038,101
10,767,134
18,436,222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人件費経常収支比率は、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年度において会計年度任用職員制度導入による影響から大幅に上昇した後、定員適正化計画に基づく定員管理の効果もあり一時減少したが、令和５年度から増加に転じており、前年度比で</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ポイントの上昇となり、類似団体内平均値、全国平均及び県平均のいずれも上回っている状況である。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増加の主な要因は、給与改定による基本給や期末勤勉手当の増額、時間外勤務手当の増額や会計年度任用職員に対する勤勉手当の支給が開始されたことがあげられる。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務事業の見直し、指定管理者制度の導入等民間委託の推進、市民との協働事業・人材育成など効率的な職員配置、総職員数の適正化に取り組んできたが、今後、財政的見地からも、会計年度任用職員を含めた定員適正化を図るとともに、自治体</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等の推進により行政サービスを維持し、多様化する行政需要に柔軟に対応できる体制づくりを行っていく。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124714</xdr:rowOff>
    </xdr:from>
    <xdr:to>
      <xdr:col>24</xdr:col>
      <xdr:colOff>25400</xdr:colOff>
      <xdr:row>38</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83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83566</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272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27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106426</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0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73914</xdr:rowOff>
    </xdr:from>
    <xdr:to>
      <xdr:col>20</xdr:col>
      <xdr:colOff>38100</xdr:colOff>
      <xdr:row>38</xdr:row>
      <xdr:rowOff>4064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160291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物件費経常収支比率は、前年度数値と比較すると</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ポイント減少したが、類似団体内平均値及び県平均値を上回っている状況である。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年度に増額となった主な経費としては、ふるさと納税事業経費及び物価高騰の影響を受けて様々なランニングコストが増加したことがあげられる。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自治体ＤＸの推進に伴うシステム保守・使用料等固定経費の一層の増加が見込まれることから、これらを進めることに伴う事務の効率化を図る中で経費抑制に努める必要がある。また、物価高騰の影響が長引く中、引き続き公共施設の民間委託を進めるとともに、「公共施設等総合管理計画」及び「公共施設マネジメント計画」に基づき、公共施設のダウンサイジングや解体・統廃合等を進めることにより、更なる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18</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302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18</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21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08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08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扶助費経常収支比率は、前年度数値と比較すると</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ポイント上昇し、全国平均値は下回っているものの、類似団体内平均値及び山梨県平均は上回っている状況である。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年度は、普通交付税の追加交付などを受けて経常一般財源が増大したため数値が一時的に改善したが、増加傾向にある介護等給付事業費や障害児支援費が令和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年度も増加したため、数値を押し上げる要因となった。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他、本市は医療機関に恵まれた条件下にあるため、医療扶助費が比較的高くなっていると考えられ、特に重要施策である子ども医療費助成制度については、助成対象の拡大などで児童数の減少と反比例し、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主な増加要因の一つとなっており、今後も増加が想定される。重層的支援体制整備事業や高齢者保健事業・介護予防一体的実施事業等の実施により、疾病予防及び重症化予防を図り、給付の抑制・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26307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66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68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67128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92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56243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92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その他経常収支比率は、前年度数値と比較すると</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ポイント減少し、類似団体内平均値及び全国平均は下回っているが、山梨県平均を上回っている状況である。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特別会計繰出金が増加したものの、地方交付税の増加など経常一般財源（分母）が増大したことにより微減となった。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57</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29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91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57</xdr:row>
      <xdr:rowOff>19050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1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15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22877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補助費等経常収支比率は、前年度数値と比較すると</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ポイント上昇し、全国平均値は上回っているが、類似団体内平均値及び県平均値は下回っている状況である。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改善要因については、新型コロナワクチン接種に係る国庫返納金の皆減があげられる。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補助費等経常経費に係る市単独助成金事業等については、補助事業の新設が続く一方で、既存事業の見直しが進まないまま経費が膨張傾向にあることから、持続可能な行政サービスを確保していくために、事務事業評価等の結果を踏まえ、事業効果を見極める中で補助金の整理統合を今後も推し進めていく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671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67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108712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67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671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公債費経常収支比率は、前年度数値と比較すると</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ポイント下降したが、類似団体内、全国及び県平均値のいずれも上回っている状況である。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に大型の普通建設事業を集中して実施したことにより、高水準で推移してきたが、合併直後に借入を行った臨時財政対策債や普通建設事業に係る旧合併特例事業債の償還が順次完済となる中で、令和４年度が公債費のピーク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数年間は暫時減少していく見込だが、現在整備に向けて取り組んでいる各種普通建設事業、特に後年に大型普通建設事業の実施が控えていることを踏まえれば、現段階において新発債の抑制に努め、適切な公債管理を徹底しなければならない状況で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他団体と比較しても公債費が高い本市にあっては、住民ニーズにあった緊急度・優先度を的確に把握し、第</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次まちづくり総合計画に即した事業の選別と実施年度の平準化を図る中で地方債償還額以上の借入を行わない方針の基、健全な財政運営に引き続き努める。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45085</xdr:rowOff>
    </xdr:from>
    <xdr:to>
      <xdr:col>24</xdr:col>
      <xdr:colOff>25400</xdr:colOff>
      <xdr:row>75</xdr:row>
      <xdr:rowOff>83185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038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83185</xdr:rowOff>
    </xdr:from>
    <xdr:to>
      <xdr:col>19</xdr:col>
      <xdr:colOff>187325</xdr:colOff>
      <xdr:row>75</xdr:row>
      <xdr:rowOff>88900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419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66040</xdr:rowOff>
    </xdr:from>
    <xdr:to>
      <xdr:col>15</xdr:col>
      <xdr:colOff>98425</xdr:colOff>
      <xdr:row>75</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247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85090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24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165735</xdr:rowOff>
    </xdr:from>
    <xdr:to>
      <xdr:col>24</xdr:col>
      <xdr:colOff>76200</xdr:colOff>
      <xdr:row>75</xdr:row>
      <xdr:rowOff>95885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137812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2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32385</xdr:rowOff>
    </xdr:from>
    <xdr:to>
      <xdr:col>20</xdr:col>
      <xdr:colOff>38100</xdr:colOff>
      <xdr:row>75</xdr:row>
      <xdr:rowOff>133985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118763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7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38100</xdr:rowOff>
    </xdr:from>
    <xdr:to>
      <xdr:col>15</xdr:col>
      <xdr:colOff>149225</xdr:colOff>
      <xdr:row>75</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xdr:rowOff>
    </xdr:from>
    <xdr:to>
      <xdr:col>11</xdr:col>
      <xdr:colOff>60325</xdr:colOff>
      <xdr:row>75</xdr:row>
      <xdr:rowOff>116840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101616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120666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公債費を除く全体の経常収支比率は、前年度と比較すると</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ポイント上昇し、全国平均は下回っているが、類似団体内平均値及び山梨県平均は上回っている状況である。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令和３年度は、地方交付税等の増大による経常一般財源総額が増大したことにより数値が一時的に下降したが、それ以降は転じて増加傾向となっている。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人件費、扶助費及び物件費の大幅な増加が主な要因である。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介護予防事業の積極的な推進等の取り組みにより、その抑制に努める。人件費は給与改定や処遇改善を伴う制度改正、物件費は物価高騰による影響が大きいので、持続的な行政サービスを提供するために公共施設・設備の縮小や業務改善等の優先順位立てた合理的な決断により健全な財政を堅持していく必要が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77</xdr:row>
      <xdr:rowOff>165863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49224"/>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147574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80061"/>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49276</xdr:rowOff>
    </xdr:from>
    <xdr:to>
      <xdr:col>73</xdr:col>
      <xdr:colOff>180975</xdr:colOff>
      <xdr:row>76</xdr:row>
      <xdr:rowOff>149861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79476"/>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77</xdr:row>
      <xdr:rowOff>14987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79476"/>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山梨県山梨市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82299</xdr:rowOff>
    </xdr:from>
    <xdr:to>
      <xdr:col>29</xdr:col>
      <xdr:colOff>127000</xdr:colOff>
      <xdr:row>18</xdr:row>
      <xdr:rowOff>20511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44574"/>
          <a:ext cx="647700" cy="10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20511</xdr:rowOff>
    </xdr:from>
    <xdr:to>
      <xdr:col>26</xdr:col>
      <xdr:colOff>50800</xdr:colOff>
      <xdr:row>18</xdr:row>
      <xdr:rowOff>73289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54236"/>
          <a:ext cx="698500" cy="52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73289</xdr:rowOff>
    </xdr:from>
    <xdr:to>
      <xdr:col>22</xdr:col>
      <xdr:colOff>114300</xdr:colOff>
      <xdr:row>18</xdr:row>
      <xdr:rowOff>77556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07014"/>
          <a:ext cx="698500" cy="4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77556</xdr:rowOff>
    </xdr:from>
    <xdr:to>
      <xdr:col>18</xdr:col>
      <xdr:colOff>177800</xdr:colOff>
      <xdr:row>18</xdr:row>
      <xdr:rowOff>89062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11281"/>
          <a:ext cx="698500" cy="11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31499</xdr:rowOff>
    </xdr:from>
    <xdr:to>
      <xdr:col>29</xdr:col>
      <xdr:colOff>177800</xdr:colOff>
      <xdr:row>17</xdr:row>
      <xdr:rowOff>133099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93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3576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6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141161</xdr:rowOff>
    </xdr:from>
    <xdr:to>
      <xdr:col>26</xdr:col>
      <xdr:colOff>101600</xdr:colOff>
      <xdr:row>18</xdr:row>
      <xdr:rowOff>71311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03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56087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8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22489</xdr:rowOff>
    </xdr:from>
    <xdr:to>
      <xdr:col>22</xdr:col>
      <xdr:colOff>165100</xdr:colOff>
      <xdr:row>18</xdr:row>
      <xdr:rowOff>124089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56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108866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26756</xdr:rowOff>
    </xdr:from>
    <xdr:to>
      <xdr:col>19</xdr:col>
      <xdr:colOff>38100</xdr:colOff>
      <xdr:row>18</xdr:row>
      <xdr:rowOff>128356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60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113133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4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38262</xdr:rowOff>
    </xdr:from>
    <xdr:to>
      <xdr:col>15</xdr:col>
      <xdr:colOff>101600</xdr:colOff>
      <xdr:row>18</xdr:row>
      <xdr:rowOff>139862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71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124639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5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32700</xdr:rowOff>
    </xdr:from>
    <xdr:to>
      <xdr:col>29</xdr:col>
      <xdr:colOff>127000</xdr:colOff>
      <xdr:row>38</xdr:row>
      <xdr:rowOff>42872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00300"/>
          <a:ext cx="647700" cy="10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27648</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952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32700</xdr:rowOff>
    </xdr:from>
    <xdr:to>
      <xdr:col>26</xdr:col>
      <xdr:colOff>50800</xdr:colOff>
      <xdr:row>38</xdr:row>
      <xdr:rowOff>37937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00300"/>
          <a:ext cx="698500" cy="5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37937</xdr:rowOff>
    </xdr:from>
    <xdr:to>
      <xdr:col>22</xdr:col>
      <xdr:colOff>114300</xdr:colOff>
      <xdr:row>38</xdr:row>
      <xdr:rowOff>45236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05537"/>
          <a:ext cx="698500" cy="7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45236</xdr:rowOff>
    </xdr:from>
    <xdr:to>
      <xdr:col>18</xdr:col>
      <xdr:colOff>177800</xdr:colOff>
      <xdr:row>38</xdr:row>
      <xdr:rowOff>49037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12836"/>
          <a:ext cx="698500" cy="3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334972</xdr:rowOff>
    </xdr:from>
    <xdr:to>
      <xdr:col>29</xdr:col>
      <xdr:colOff>177800</xdr:colOff>
      <xdr:row>38</xdr:row>
      <xdr:rowOff>93672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59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180049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324800</xdr:rowOff>
    </xdr:from>
    <xdr:to>
      <xdr:col>26</xdr:col>
      <xdr:colOff>101600</xdr:colOff>
      <xdr:row>38</xdr:row>
      <xdr:rowOff>83500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4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93677</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330037</xdr:rowOff>
    </xdr:from>
    <xdr:to>
      <xdr:col>22</xdr:col>
      <xdr:colOff>165100</xdr:colOff>
      <xdr:row>38</xdr:row>
      <xdr:rowOff>88737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54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98914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337336</xdr:rowOff>
    </xdr:from>
    <xdr:to>
      <xdr:col>19</xdr:col>
      <xdr:colOff>38100</xdr:colOff>
      <xdr:row>38</xdr:row>
      <xdr:rowOff>96036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62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106213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3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341137</xdr:rowOff>
    </xdr:from>
    <xdr:to>
      <xdr:col>15</xdr:col>
      <xdr:colOff>101600</xdr:colOff>
      <xdr:row>38</xdr:row>
      <xdr:rowOff>99837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65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110014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3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32,710
32,382
289.80
31,007,740
28,621,601
2,038,101
10,767,134
18,436,222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107783</xdr:rowOff>
    </xdr:from>
    <xdr:to>
      <xdr:col>24</xdr:col>
      <xdr:colOff>63500</xdr:colOff>
      <xdr:row>37</xdr:row>
      <xdr:rowOff>48706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9983"/>
          <a:ext cx="838200" cy="1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48706</xdr:rowOff>
    </xdr:from>
    <xdr:to>
      <xdr:col>19</xdr:col>
      <xdr:colOff>177800</xdr:colOff>
      <xdr:row>37</xdr:row>
      <xdr:rowOff>103124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92356"/>
          <a:ext cx="889000" cy="5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68834</xdr:rowOff>
    </xdr:from>
    <xdr:to>
      <xdr:col>15</xdr:col>
      <xdr:colOff>50800</xdr:colOff>
      <xdr:row>37</xdr:row>
      <xdr:rowOff>103124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124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68834</xdr:rowOff>
    </xdr:from>
    <xdr:to>
      <xdr:col>10</xdr:col>
      <xdr:colOff>114300</xdr:colOff>
      <xdr:row>37</xdr:row>
      <xdr:rowOff>111985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2484"/>
          <a:ext cx="889000" cy="4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56983</xdr:rowOff>
    </xdr:from>
    <xdr:to>
      <xdr:col>24</xdr:col>
      <xdr:colOff>114300</xdr:colOff>
      <xdr:row>36</xdr:row>
      <xdr:rowOff>158583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35410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169356</xdr:rowOff>
    </xdr:from>
    <xdr:to>
      <xdr:col>20</xdr:col>
      <xdr:colOff>38100</xdr:colOff>
      <xdr:row>37</xdr:row>
      <xdr:rowOff>99506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90633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52324</xdr:rowOff>
    </xdr:from>
    <xdr:to>
      <xdr:col>15</xdr:col>
      <xdr:colOff>101600</xdr:colOff>
      <xdr:row>37</xdr:row>
      <xdr:rowOff>153924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145051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18034</xdr:rowOff>
    </xdr:from>
    <xdr:to>
      <xdr:col>10</xdr:col>
      <xdr:colOff>165100</xdr:colOff>
      <xdr:row>37</xdr:row>
      <xdr:rowOff>119634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110761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61185</xdr:rowOff>
    </xdr:from>
    <xdr:to>
      <xdr:col>6</xdr:col>
      <xdr:colOff>38100</xdr:colOff>
      <xdr:row>37</xdr:row>
      <xdr:rowOff>162785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153912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111327</xdr:rowOff>
    </xdr:from>
    <xdr:to>
      <xdr:col>24</xdr:col>
      <xdr:colOff>63500</xdr:colOff>
      <xdr:row>58</xdr:row>
      <xdr:rowOff>114609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5427"/>
          <a:ext cx="8382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114609</xdr:rowOff>
    </xdr:from>
    <xdr:to>
      <xdr:col>19</xdr:col>
      <xdr:colOff>177800</xdr:colOff>
      <xdr:row>58</xdr:row>
      <xdr:rowOff>117229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8709"/>
          <a:ext cx="8890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117229</xdr:rowOff>
    </xdr:from>
    <xdr:to>
      <xdr:col>15</xdr:col>
      <xdr:colOff>50800</xdr:colOff>
      <xdr:row>58</xdr:row>
      <xdr:rowOff>119151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1329"/>
          <a:ext cx="889000" cy="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119151</xdr:rowOff>
    </xdr:from>
    <xdr:to>
      <xdr:col>10</xdr:col>
      <xdr:colOff>114300</xdr:colOff>
      <xdr:row>58</xdr:row>
      <xdr:rowOff>121032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3251"/>
          <a:ext cx="889000" cy="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60527</xdr:rowOff>
    </xdr:from>
    <xdr:to>
      <xdr:col>24</xdr:col>
      <xdr:colOff>114300</xdr:colOff>
      <xdr:row>58</xdr:row>
      <xdr:rowOff>162127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19904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63809</xdr:rowOff>
    </xdr:from>
    <xdr:to>
      <xdr:col>20</xdr:col>
      <xdr:colOff>38100</xdr:colOff>
      <xdr:row>58</xdr:row>
      <xdr:rowOff>165409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10486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66429</xdr:rowOff>
    </xdr:from>
    <xdr:to>
      <xdr:col>15</xdr:col>
      <xdr:colOff>101600</xdr:colOff>
      <xdr:row>58</xdr:row>
      <xdr:rowOff>168029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159156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68351</xdr:rowOff>
    </xdr:from>
    <xdr:to>
      <xdr:col>10</xdr:col>
      <xdr:colOff>165100</xdr:colOff>
      <xdr:row>58</xdr:row>
      <xdr:rowOff>169951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161078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70232</xdr:rowOff>
    </xdr:from>
    <xdr:to>
      <xdr:col>6</xdr:col>
      <xdr:colOff>38100</xdr:colOff>
      <xdr:row>59</xdr:row>
      <xdr:rowOff>382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162959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6896</xdr:rowOff>
    </xdr:from>
    <xdr:to>
      <xdr:col>24</xdr:col>
      <xdr:colOff>63500</xdr:colOff>
      <xdr:row>79</xdr:row>
      <xdr:rowOff>21806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51446"/>
          <a:ext cx="838200" cy="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6896</xdr:rowOff>
    </xdr:from>
    <xdr:to>
      <xdr:col>19</xdr:col>
      <xdr:colOff>177800</xdr:colOff>
      <xdr:row>79</xdr:row>
      <xdr:rowOff>11734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51446"/>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11734</xdr:rowOff>
    </xdr:from>
    <xdr:to>
      <xdr:col>15</xdr:col>
      <xdr:colOff>50800</xdr:colOff>
      <xdr:row>79</xdr:row>
      <xdr:rowOff>16802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56284"/>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16802</xdr:rowOff>
    </xdr:from>
    <xdr:to>
      <xdr:col>10</xdr:col>
      <xdr:colOff>114300</xdr:colOff>
      <xdr:row>79</xdr:row>
      <xdr:rowOff>18008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61352"/>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142456</xdr:rowOff>
    </xdr:from>
    <xdr:to>
      <xdr:col>24</xdr:col>
      <xdr:colOff>114300</xdr:colOff>
      <xdr:row>79</xdr:row>
      <xdr:rowOff>72606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57383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3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127546</xdr:rowOff>
    </xdr:from>
    <xdr:to>
      <xdr:col>20</xdr:col>
      <xdr:colOff>38100</xdr:colOff>
      <xdr:row>79</xdr:row>
      <xdr:rowOff>57696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48823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132384</xdr:rowOff>
    </xdr:from>
    <xdr:to>
      <xdr:col>15</xdr:col>
      <xdr:colOff>101600</xdr:colOff>
      <xdr:row>79</xdr:row>
      <xdr:rowOff>62534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53661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137452</xdr:rowOff>
    </xdr:from>
    <xdr:to>
      <xdr:col>10</xdr:col>
      <xdr:colOff>165100</xdr:colOff>
      <xdr:row>79</xdr:row>
      <xdr:rowOff>67602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58729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138658</xdr:rowOff>
    </xdr:from>
    <xdr:to>
      <xdr:col>6</xdr:col>
      <xdr:colOff>38100</xdr:colOff>
      <xdr:row>79</xdr:row>
      <xdr:rowOff>68808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59935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86596</xdr:rowOff>
    </xdr:from>
    <xdr:to>
      <xdr:col>24</xdr:col>
      <xdr:colOff>63500</xdr:colOff>
      <xdr:row>96</xdr:row>
      <xdr:rowOff>98316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45796"/>
          <a:ext cx="8382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24090</xdr:rowOff>
    </xdr:from>
    <xdr:to>
      <xdr:col>19</xdr:col>
      <xdr:colOff>177800</xdr:colOff>
      <xdr:row>96</xdr:row>
      <xdr:rowOff>98316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83290"/>
          <a:ext cx="889000" cy="7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24090</xdr:rowOff>
    </xdr:from>
    <xdr:to>
      <xdr:col>15</xdr:col>
      <xdr:colOff>50800</xdr:colOff>
      <xdr:row>96</xdr:row>
      <xdr:rowOff>88463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83290"/>
          <a:ext cx="889000" cy="6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88463</xdr:rowOff>
    </xdr:from>
    <xdr:to>
      <xdr:col>10</xdr:col>
      <xdr:colOff>114300</xdr:colOff>
      <xdr:row>97</xdr:row>
      <xdr:rowOff>86003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47663"/>
          <a:ext cx="889000" cy="16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35796</xdr:rowOff>
    </xdr:from>
    <xdr:to>
      <xdr:col>24</xdr:col>
      <xdr:colOff>114300</xdr:colOff>
      <xdr:row>96</xdr:row>
      <xdr:rowOff>137396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14223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47516</xdr:rowOff>
    </xdr:from>
    <xdr:to>
      <xdr:col>20</xdr:col>
      <xdr:colOff>38100</xdr:colOff>
      <xdr:row>96</xdr:row>
      <xdr:rowOff>149116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0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140243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9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144740</xdr:rowOff>
    </xdr:from>
    <xdr:to>
      <xdr:col>15</xdr:col>
      <xdr:colOff>101600</xdr:colOff>
      <xdr:row>96</xdr:row>
      <xdr:rowOff>74890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91417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0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37663</xdr:rowOff>
    </xdr:from>
    <xdr:to>
      <xdr:col>10</xdr:col>
      <xdr:colOff>165100</xdr:colOff>
      <xdr:row>96</xdr:row>
      <xdr:rowOff>139263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130390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8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35203</xdr:rowOff>
    </xdr:from>
    <xdr:to>
      <xdr:col>6</xdr:col>
      <xdr:colOff>38100</xdr:colOff>
      <xdr:row>97</xdr:row>
      <xdr:rowOff>136803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6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127930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22069</xdr:rowOff>
    </xdr:from>
    <xdr:to>
      <xdr:col>55</xdr:col>
      <xdr:colOff>0</xdr:colOff>
      <xdr:row>37</xdr:row>
      <xdr:rowOff>28757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65719"/>
          <a:ext cx="838200" cy="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22069</xdr:rowOff>
    </xdr:from>
    <xdr:to>
      <xdr:col>50</xdr:col>
      <xdr:colOff>114300</xdr:colOff>
      <xdr:row>37</xdr:row>
      <xdr:rowOff>69164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65719"/>
          <a:ext cx="889000" cy="4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69164</xdr:rowOff>
    </xdr:from>
    <xdr:to>
      <xdr:col>45</xdr:col>
      <xdr:colOff>177800</xdr:colOff>
      <xdr:row>37</xdr:row>
      <xdr:rowOff>137538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12814"/>
          <a:ext cx="889000" cy="6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170542</xdr:rowOff>
    </xdr:from>
    <xdr:to>
      <xdr:col>41</xdr:col>
      <xdr:colOff>50800</xdr:colOff>
      <xdr:row>37</xdr:row>
      <xdr:rowOff>137538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71292"/>
          <a:ext cx="889000" cy="30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149407</xdr:rowOff>
    </xdr:from>
    <xdr:to>
      <xdr:col>55</xdr:col>
      <xdr:colOff>50800</xdr:colOff>
      <xdr:row>37</xdr:row>
      <xdr:rowOff>79557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7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142719</xdr:rowOff>
    </xdr:from>
    <xdr:to>
      <xdr:col>50</xdr:col>
      <xdr:colOff>165100</xdr:colOff>
      <xdr:row>37</xdr:row>
      <xdr:rowOff>72869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1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89396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9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18364</xdr:rowOff>
    </xdr:from>
    <xdr:to>
      <xdr:col>46</xdr:col>
      <xdr:colOff>38100</xdr:colOff>
      <xdr:row>37</xdr:row>
      <xdr:rowOff>119964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136491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3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86738</xdr:rowOff>
    </xdr:from>
    <xdr:to>
      <xdr:col>41</xdr:col>
      <xdr:colOff>101600</xdr:colOff>
      <xdr:row>38</xdr:row>
      <xdr:rowOff>16888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119742</xdr:rowOff>
    </xdr:from>
    <xdr:to>
      <xdr:col>36</xdr:col>
      <xdr:colOff>165100</xdr:colOff>
      <xdr:row>36</xdr:row>
      <xdr:rowOff>49892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2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41019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1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41150</xdr:rowOff>
    </xdr:from>
    <xdr:to>
      <xdr:col>55</xdr:col>
      <xdr:colOff>0</xdr:colOff>
      <xdr:row>57</xdr:row>
      <xdr:rowOff>87030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13800"/>
          <a:ext cx="838200" cy="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87030</xdr:rowOff>
    </xdr:from>
    <xdr:to>
      <xdr:col>50</xdr:col>
      <xdr:colOff>114300</xdr:colOff>
      <xdr:row>57</xdr:row>
      <xdr:rowOff>107161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59680"/>
          <a:ext cx="889000" cy="2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4108</xdr:rowOff>
    </xdr:from>
    <xdr:to>
      <xdr:col>45</xdr:col>
      <xdr:colOff>177800</xdr:colOff>
      <xdr:row>57</xdr:row>
      <xdr:rowOff>107161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76758"/>
          <a:ext cx="889000" cy="10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4108</xdr:rowOff>
    </xdr:from>
    <xdr:to>
      <xdr:col>41</xdr:col>
      <xdr:colOff>50800</xdr:colOff>
      <xdr:row>57</xdr:row>
      <xdr:rowOff>67412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76758"/>
          <a:ext cx="889000" cy="6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161800</xdr:rowOff>
    </xdr:from>
    <xdr:to>
      <xdr:col>55</xdr:col>
      <xdr:colOff>50800</xdr:colOff>
      <xdr:row>57</xdr:row>
      <xdr:rowOff>91950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140227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4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36230</xdr:rowOff>
    </xdr:from>
    <xdr:to>
      <xdr:col>50</xdr:col>
      <xdr:colOff>165100</xdr:colOff>
      <xdr:row>57</xdr:row>
      <xdr:rowOff>137830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128957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0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56361</xdr:rowOff>
    </xdr:from>
    <xdr:to>
      <xdr:col>46</xdr:col>
      <xdr:colOff>38100</xdr:colOff>
      <xdr:row>57</xdr:row>
      <xdr:rowOff>157961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149088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2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124758</xdr:rowOff>
    </xdr:from>
    <xdr:to>
      <xdr:col>41</xdr:col>
      <xdr:colOff>101600</xdr:colOff>
      <xdr:row>57</xdr:row>
      <xdr:rowOff>54908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2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46035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1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16612</xdr:rowOff>
    </xdr:from>
    <xdr:to>
      <xdr:col>36</xdr:col>
      <xdr:colOff>165100</xdr:colOff>
      <xdr:row>57</xdr:row>
      <xdr:rowOff>118212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109339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105584</xdr:rowOff>
    </xdr:from>
    <xdr:to>
      <xdr:col>55</xdr:col>
      <xdr:colOff>0</xdr:colOff>
      <xdr:row>78</xdr:row>
      <xdr:rowOff>161798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78684"/>
          <a:ext cx="838200" cy="5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85522</xdr:rowOff>
    </xdr:from>
    <xdr:to>
      <xdr:col>50</xdr:col>
      <xdr:colOff>114300</xdr:colOff>
      <xdr:row>78</xdr:row>
      <xdr:rowOff>161798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58622"/>
          <a:ext cx="889000" cy="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45909</xdr:rowOff>
    </xdr:from>
    <xdr:to>
      <xdr:col>45</xdr:col>
      <xdr:colOff>177800</xdr:colOff>
      <xdr:row>78</xdr:row>
      <xdr:rowOff>85522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19009"/>
          <a:ext cx="8890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143455</xdr:rowOff>
    </xdr:from>
    <xdr:to>
      <xdr:col>41</xdr:col>
      <xdr:colOff>50800</xdr:colOff>
      <xdr:row>78</xdr:row>
      <xdr:rowOff>45909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45105"/>
          <a:ext cx="889000" cy="7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54784</xdr:rowOff>
    </xdr:from>
    <xdr:to>
      <xdr:col>55</xdr:col>
      <xdr:colOff>50800</xdr:colOff>
      <xdr:row>78</xdr:row>
      <xdr:rowOff>156384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33211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110998</xdr:rowOff>
    </xdr:from>
    <xdr:to>
      <xdr:col>50</xdr:col>
      <xdr:colOff>165100</xdr:colOff>
      <xdr:row>79</xdr:row>
      <xdr:rowOff>41148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32275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7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34722</xdr:rowOff>
    </xdr:from>
    <xdr:to>
      <xdr:col>46</xdr:col>
      <xdr:colOff>38100</xdr:colOff>
      <xdr:row>78</xdr:row>
      <xdr:rowOff>136322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127449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166559</xdr:rowOff>
    </xdr:from>
    <xdr:to>
      <xdr:col>41</xdr:col>
      <xdr:colOff>101600</xdr:colOff>
      <xdr:row>78</xdr:row>
      <xdr:rowOff>96709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6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87836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6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92655</xdr:rowOff>
    </xdr:from>
    <xdr:to>
      <xdr:col>36</xdr:col>
      <xdr:colOff>165100</xdr:colOff>
      <xdr:row>78</xdr:row>
      <xdr:rowOff>22805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6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29955</xdr:rowOff>
    </xdr:from>
    <xdr:to>
      <xdr:col>55</xdr:col>
      <xdr:colOff>0</xdr:colOff>
      <xdr:row>97</xdr:row>
      <xdr:rowOff>50392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60605"/>
          <a:ext cx="8382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50392</xdr:rowOff>
    </xdr:from>
    <xdr:to>
      <xdr:col>50</xdr:col>
      <xdr:colOff>114300</xdr:colOff>
      <xdr:row>97</xdr:row>
      <xdr:rowOff>96757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81042"/>
          <a:ext cx="889000" cy="4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96757</xdr:rowOff>
    </xdr:from>
    <xdr:to>
      <xdr:col>45</xdr:col>
      <xdr:colOff>177800</xdr:colOff>
      <xdr:row>97</xdr:row>
      <xdr:rowOff>101043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7407"/>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86220</xdr:rowOff>
    </xdr:from>
    <xdr:to>
      <xdr:col>41</xdr:col>
      <xdr:colOff>50800</xdr:colOff>
      <xdr:row>97</xdr:row>
      <xdr:rowOff>101043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16870"/>
          <a:ext cx="889000" cy="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150605</xdr:rowOff>
    </xdr:from>
    <xdr:to>
      <xdr:col>55</xdr:col>
      <xdr:colOff>50800</xdr:colOff>
      <xdr:row>97</xdr:row>
      <xdr:rowOff>80755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0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65532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2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171042</xdr:rowOff>
    </xdr:from>
    <xdr:to>
      <xdr:col>50</xdr:col>
      <xdr:colOff>165100</xdr:colOff>
      <xdr:row>97</xdr:row>
      <xdr:rowOff>101192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3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92319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2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45957</xdr:rowOff>
    </xdr:from>
    <xdr:to>
      <xdr:col>46</xdr:col>
      <xdr:colOff>38100</xdr:colOff>
      <xdr:row>97</xdr:row>
      <xdr:rowOff>147557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138684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50243</xdr:rowOff>
    </xdr:from>
    <xdr:to>
      <xdr:col>41</xdr:col>
      <xdr:colOff>101600</xdr:colOff>
      <xdr:row>97</xdr:row>
      <xdr:rowOff>151843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142970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7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35420</xdr:rowOff>
    </xdr:from>
    <xdr:to>
      <xdr:col>36</xdr:col>
      <xdr:colOff>165100</xdr:colOff>
      <xdr:row>97</xdr:row>
      <xdr:rowOff>137020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128147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96906</xdr:rowOff>
    </xdr:from>
    <xdr:to>
      <xdr:col>85</xdr:col>
      <xdr:colOff>127000</xdr:colOff>
      <xdr:row>39</xdr:row>
      <xdr:rowOff>98372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83456"/>
          <a:ext cx="8382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98372</xdr:rowOff>
    </xdr:from>
    <xdr:to>
      <xdr:col>81</xdr:col>
      <xdr:colOff>50800</xdr:colOff>
      <xdr:row>39</xdr:row>
      <xdr:rowOff>98849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84922"/>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97441</xdr:rowOff>
    </xdr:from>
    <xdr:to>
      <xdr:col>76</xdr:col>
      <xdr:colOff>114300</xdr:colOff>
      <xdr:row>39</xdr:row>
      <xdr:rowOff>98849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3991"/>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93408</xdr:rowOff>
    </xdr:from>
    <xdr:to>
      <xdr:col>71</xdr:col>
      <xdr:colOff>177800</xdr:colOff>
      <xdr:row>39</xdr:row>
      <xdr:rowOff>97441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79958"/>
          <a:ext cx="889000" cy="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46106</xdr:rowOff>
    </xdr:from>
    <xdr:to>
      <xdr:col>85</xdr:col>
      <xdr:colOff>177800</xdr:colOff>
      <xdr:row>39</xdr:row>
      <xdr:rowOff>147706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47572</xdr:rowOff>
    </xdr:from>
    <xdr:to>
      <xdr:col>81</xdr:col>
      <xdr:colOff>101600</xdr:colOff>
      <xdr:row>39</xdr:row>
      <xdr:rowOff>149172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140299</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6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48049</xdr:rowOff>
    </xdr:from>
    <xdr:to>
      <xdr:col>76</xdr:col>
      <xdr:colOff>165100</xdr:colOff>
      <xdr:row>39</xdr:row>
      <xdr:rowOff>149649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140776</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46641</xdr:rowOff>
    </xdr:from>
    <xdr:to>
      <xdr:col>72</xdr:col>
      <xdr:colOff>38100</xdr:colOff>
      <xdr:row>39</xdr:row>
      <xdr:rowOff>148241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139368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42608</xdr:rowOff>
    </xdr:from>
    <xdr:to>
      <xdr:col>67</xdr:col>
      <xdr:colOff>101600</xdr:colOff>
      <xdr:row>39</xdr:row>
      <xdr:rowOff>144208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135335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142359</xdr:rowOff>
    </xdr:from>
    <xdr:to>
      <xdr:col>85</xdr:col>
      <xdr:colOff>127000</xdr:colOff>
      <xdr:row>77</xdr:row>
      <xdr:rowOff>152932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44009"/>
          <a:ext cx="8382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141808</xdr:rowOff>
    </xdr:from>
    <xdr:to>
      <xdr:col>81</xdr:col>
      <xdr:colOff>50800</xdr:colOff>
      <xdr:row>77</xdr:row>
      <xdr:rowOff>142359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43458"/>
          <a:ext cx="889000" cy="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141808</xdr:rowOff>
    </xdr:from>
    <xdr:to>
      <xdr:col>76</xdr:col>
      <xdr:colOff>114300</xdr:colOff>
      <xdr:row>77</xdr:row>
      <xdr:rowOff>144793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43458"/>
          <a:ext cx="8890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144793</xdr:rowOff>
    </xdr:from>
    <xdr:to>
      <xdr:col>71</xdr:col>
      <xdr:colOff>177800</xdr:colOff>
      <xdr:row>77</xdr:row>
      <xdr:rowOff>149687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6443"/>
          <a:ext cx="889000" cy="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102132</xdr:rowOff>
    </xdr:from>
    <xdr:to>
      <xdr:col>85</xdr:col>
      <xdr:colOff>177800</xdr:colOff>
      <xdr:row>78</xdr:row>
      <xdr:rowOff>32282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0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91559</xdr:rowOff>
    </xdr:from>
    <xdr:to>
      <xdr:col>81</xdr:col>
      <xdr:colOff>101600</xdr:colOff>
      <xdr:row>78</xdr:row>
      <xdr:rowOff>21709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8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91008</xdr:rowOff>
    </xdr:from>
    <xdr:to>
      <xdr:col>76</xdr:col>
      <xdr:colOff>165100</xdr:colOff>
      <xdr:row>78</xdr:row>
      <xdr:rowOff>21158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12285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8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93993</xdr:rowOff>
    </xdr:from>
    <xdr:to>
      <xdr:col>72</xdr:col>
      <xdr:colOff>38100</xdr:colOff>
      <xdr:row>78</xdr:row>
      <xdr:rowOff>24143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15270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8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98887</xdr:rowOff>
    </xdr:from>
    <xdr:to>
      <xdr:col>67</xdr:col>
      <xdr:colOff>101600</xdr:colOff>
      <xdr:row>78</xdr:row>
      <xdr:rowOff>29037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45564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7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149777</xdr:rowOff>
    </xdr:from>
    <xdr:to>
      <xdr:col>85</xdr:col>
      <xdr:colOff>127000</xdr:colOff>
      <xdr:row>97</xdr:row>
      <xdr:rowOff>152629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608977"/>
          <a:ext cx="838200" cy="17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152629</xdr:rowOff>
    </xdr:from>
    <xdr:to>
      <xdr:col>81</xdr:col>
      <xdr:colOff>50800</xdr:colOff>
      <xdr:row>98</xdr:row>
      <xdr:rowOff>11089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83279"/>
          <a:ext cx="889000" cy="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11089</xdr:rowOff>
    </xdr:from>
    <xdr:to>
      <xdr:col>76</xdr:col>
      <xdr:colOff>114300</xdr:colOff>
      <xdr:row>98</xdr:row>
      <xdr:rowOff>37557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13189"/>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37557</xdr:rowOff>
    </xdr:from>
    <xdr:to>
      <xdr:col>71</xdr:col>
      <xdr:colOff>177800</xdr:colOff>
      <xdr:row>98</xdr:row>
      <xdr:rowOff>119149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39657"/>
          <a:ext cx="889000" cy="8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98977</xdr:rowOff>
    </xdr:from>
    <xdr:to>
      <xdr:col>85</xdr:col>
      <xdr:colOff>177800</xdr:colOff>
      <xdr:row>97</xdr:row>
      <xdr:rowOff>29127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5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121854</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40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101829</xdr:rowOff>
    </xdr:from>
    <xdr:to>
      <xdr:col>81</xdr:col>
      <xdr:colOff>101600</xdr:colOff>
      <xdr:row>98</xdr:row>
      <xdr:rowOff>31979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3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48506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50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131739</xdr:rowOff>
    </xdr:from>
    <xdr:to>
      <xdr:col>76</xdr:col>
      <xdr:colOff>165100</xdr:colOff>
      <xdr:row>98</xdr:row>
      <xdr:rowOff>61889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78416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53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158207</xdr:rowOff>
    </xdr:from>
    <xdr:to>
      <xdr:col>72</xdr:col>
      <xdr:colOff>38100</xdr:colOff>
      <xdr:row>98</xdr:row>
      <xdr:rowOff>88357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104884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6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68349</xdr:rowOff>
    </xdr:from>
    <xdr:to>
      <xdr:col>67</xdr:col>
      <xdr:colOff>101600</xdr:colOff>
      <xdr:row>98</xdr:row>
      <xdr:rowOff>169949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7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15026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4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57534</xdr:rowOff>
    </xdr:from>
    <xdr:to>
      <xdr:col>116</xdr:col>
      <xdr:colOff>63500</xdr:colOff>
      <xdr:row>38</xdr:row>
      <xdr:rowOff>97115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72634"/>
          <a:ext cx="838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83497</xdr:rowOff>
    </xdr:from>
    <xdr:to>
      <xdr:col>111</xdr:col>
      <xdr:colOff>177800</xdr:colOff>
      <xdr:row>38</xdr:row>
      <xdr:rowOff>97115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98597"/>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83497</xdr:rowOff>
    </xdr:from>
    <xdr:to>
      <xdr:col>107</xdr:col>
      <xdr:colOff>50800</xdr:colOff>
      <xdr:row>39</xdr:row>
      <xdr:rowOff>8875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98597"/>
          <a:ext cx="889000" cy="9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8875</xdr:rowOff>
    </xdr:from>
    <xdr:to>
      <xdr:col>102</xdr:col>
      <xdr:colOff>114300</xdr:colOff>
      <xdr:row>39</xdr:row>
      <xdr:rowOff>11880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95425"/>
          <a:ext cx="8890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6734</xdr:rowOff>
    </xdr:from>
    <xdr:to>
      <xdr:col>116</xdr:col>
      <xdr:colOff>114300</xdr:colOff>
      <xdr:row>38</xdr:row>
      <xdr:rowOff>108334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2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29611</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7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46315</xdr:rowOff>
    </xdr:from>
    <xdr:to>
      <xdr:col>112</xdr:col>
      <xdr:colOff>38100</xdr:colOff>
      <xdr:row>38</xdr:row>
      <xdr:rowOff>147915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164442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32697</xdr:rowOff>
    </xdr:from>
    <xdr:to>
      <xdr:col>107</xdr:col>
      <xdr:colOff>101600</xdr:colOff>
      <xdr:row>38</xdr:row>
      <xdr:rowOff>134297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150824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2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129525</xdr:rowOff>
    </xdr:from>
    <xdr:to>
      <xdr:col>102</xdr:col>
      <xdr:colOff>165100</xdr:colOff>
      <xdr:row>39</xdr:row>
      <xdr:rowOff>59675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4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50802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3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132530</xdr:rowOff>
    </xdr:from>
    <xdr:to>
      <xdr:col>98</xdr:col>
      <xdr:colOff>38100</xdr:colOff>
      <xdr:row>39</xdr:row>
      <xdr:rowOff>62680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53807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17658</xdr:rowOff>
    </xdr:from>
    <xdr:to>
      <xdr:col>116</xdr:col>
      <xdr:colOff>63500</xdr:colOff>
      <xdr:row>59</xdr:row>
      <xdr:rowOff>17986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3208"/>
          <a:ext cx="8382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17986</xdr:rowOff>
    </xdr:from>
    <xdr:to>
      <xdr:col>111</xdr:col>
      <xdr:colOff>177800</xdr:colOff>
      <xdr:row>59</xdr:row>
      <xdr:rowOff>18298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3536"/>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18298</xdr:rowOff>
    </xdr:from>
    <xdr:to>
      <xdr:col>107</xdr:col>
      <xdr:colOff>50800</xdr:colOff>
      <xdr:row>59</xdr:row>
      <xdr:rowOff>18557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3848"/>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12187</xdr:rowOff>
    </xdr:from>
    <xdr:to>
      <xdr:col>102</xdr:col>
      <xdr:colOff>114300</xdr:colOff>
      <xdr:row>59</xdr:row>
      <xdr:rowOff>18557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27737"/>
          <a:ext cx="889000" cy="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138308</xdr:rowOff>
    </xdr:from>
    <xdr:to>
      <xdr:col>116</xdr:col>
      <xdr:colOff>114300</xdr:colOff>
      <xdr:row>59</xdr:row>
      <xdr:rowOff>68458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138636</xdr:rowOff>
    </xdr:from>
    <xdr:to>
      <xdr:col>112</xdr:col>
      <xdr:colOff>38100</xdr:colOff>
      <xdr:row>59</xdr:row>
      <xdr:rowOff>68786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59913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138948</xdr:rowOff>
    </xdr:from>
    <xdr:to>
      <xdr:col>107</xdr:col>
      <xdr:colOff>101600</xdr:colOff>
      <xdr:row>59</xdr:row>
      <xdr:rowOff>69098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60225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139207</xdr:rowOff>
    </xdr:from>
    <xdr:to>
      <xdr:col>102</xdr:col>
      <xdr:colOff>165100</xdr:colOff>
      <xdr:row>59</xdr:row>
      <xdr:rowOff>69357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60484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132837</xdr:rowOff>
    </xdr:from>
    <xdr:to>
      <xdr:col>98</xdr:col>
      <xdr:colOff>38100</xdr:colOff>
      <xdr:row>59</xdr:row>
      <xdr:rowOff>62987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54114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146825</xdr:rowOff>
    </xdr:from>
    <xdr:to>
      <xdr:col>116</xdr:col>
      <xdr:colOff>63500</xdr:colOff>
      <xdr:row>76</xdr:row>
      <xdr:rowOff>15112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05575"/>
          <a:ext cx="838200" cy="3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54680</xdr:rowOff>
    </xdr:from>
    <xdr:to>
      <xdr:col>111</xdr:col>
      <xdr:colOff>177800</xdr:colOff>
      <xdr:row>76</xdr:row>
      <xdr:rowOff>15112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741980"/>
          <a:ext cx="889000" cy="30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54680</xdr:rowOff>
    </xdr:from>
    <xdr:to>
      <xdr:col>107</xdr:col>
      <xdr:colOff>50800</xdr:colOff>
      <xdr:row>76</xdr:row>
      <xdr:rowOff>55156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41980"/>
          <a:ext cx="889000" cy="34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38278</xdr:rowOff>
    </xdr:from>
    <xdr:to>
      <xdr:col>102</xdr:col>
      <xdr:colOff>114300</xdr:colOff>
      <xdr:row>76</xdr:row>
      <xdr:rowOff>55156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68478"/>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96024</xdr:rowOff>
    </xdr:from>
    <xdr:to>
      <xdr:col>116</xdr:col>
      <xdr:colOff>114300</xdr:colOff>
      <xdr:row>76</xdr:row>
      <xdr:rowOff>26175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547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74451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135763</xdr:rowOff>
    </xdr:from>
    <xdr:to>
      <xdr:col>112</xdr:col>
      <xdr:colOff>38100</xdr:colOff>
      <xdr:row>76</xdr:row>
      <xdr:rowOff>65912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945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57039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8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3880</xdr:rowOff>
    </xdr:from>
    <xdr:to>
      <xdr:col>107</xdr:col>
      <xdr:colOff>101600</xdr:colOff>
      <xdr:row>74</xdr:row>
      <xdr:rowOff>105480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122007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6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4356</xdr:rowOff>
    </xdr:from>
    <xdr:to>
      <xdr:col>102</xdr:col>
      <xdr:colOff>165100</xdr:colOff>
      <xdr:row>76</xdr:row>
      <xdr:rowOff>105956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97083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2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158928</xdr:rowOff>
    </xdr:from>
    <xdr:to>
      <xdr:col>98</xdr:col>
      <xdr:colOff>38100</xdr:colOff>
      <xdr:row>76</xdr:row>
      <xdr:rowOff>89078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80205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1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69,212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較して下回っているが、全国平均及び山梨県平均値と比較すると一人当たりのコストが非常に高い状況となっている。起債の新規発行を抑えるとともに償還が進んだことで前年比では微減となった。公債費は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ピークとなり、今後しばらくの間は減少を見込んでいるが、歳入においてはふるさと納税を除いて大幅な増加が見込めない状況の中、一度発行した起債の償還に要する公債費は後年の財政運営上義務的経費として予算を圧迫することから、地方債発行額を抑制し、地方債現在高の減少を図ることにより、健全な水準を堅持しつつ、引き続き効率的な財政運営に努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59,055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円となり、前年度比</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10,035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道路改良事業費や橋梁長寿命化および耐震化事業経費などが増額要因としてあげられる。今後は、新規の普通建設事業経費の抑制を図るとともに、「公共施設等総合管理計画」及び「公共施設マネジメント計画」に基づき、公共施設・インフラ資産の適正化と計画的な維持管理を推進していく必要が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ふるさと納税寄付金額の増加に伴うふるさと納税事業経費の大幅な増加の影響が大きく、人件費についても、給与改定による基本給や期末勤勉手当の増額、時間外勤務手当の増額や会計年度任用職員に対する勤勉手当の支給が開始されたことから増加しており、いずれも今後さらに増加していく可能性が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公共施設等総合管理計画」及び「公共施設マネジメント計画」に基づき、ダウンサイジングや解体・統廃合等をすすめ合理化を図り、人件費については、「定員適正化計画」に基づき職員数及び配置の適正化図ることが肝要であるため、事務事業の見直しと合わせて着実に実施し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なお、補助費等は、新型コロナワクチン接種に係る国庫返納金の皆減などにより微減となっている。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山梨県山梨市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32,710
32,382
289.80
31,007,740
28,621,601
2,038,101
10,767,134
18,436,222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35306</xdr:rowOff>
    </xdr:from>
    <xdr:to>
      <xdr:col>24</xdr:col>
      <xdr:colOff>63500</xdr:colOff>
      <xdr:row>38</xdr:row>
      <xdr:rowOff>42926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5040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34544</xdr:rowOff>
    </xdr:from>
    <xdr:to>
      <xdr:col>19</xdr:col>
      <xdr:colOff>177800</xdr:colOff>
      <xdr:row>38</xdr:row>
      <xdr:rowOff>42926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4964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34544</xdr:rowOff>
    </xdr:from>
    <xdr:to>
      <xdr:col>15</xdr:col>
      <xdr:colOff>50800</xdr:colOff>
      <xdr:row>38</xdr:row>
      <xdr:rowOff>84836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496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84836</xdr:rowOff>
    </xdr:from>
    <xdr:to>
      <xdr:col>10</xdr:col>
      <xdr:colOff>114300</xdr:colOff>
      <xdr:row>38</xdr:row>
      <xdr:rowOff>169037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99936"/>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155956</xdr:rowOff>
    </xdr:from>
    <xdr:to>
      <xdr:col>24</xdr:col>
      <xdr:colOff>114300</xdr:colOff>
      <xdr:row>38</xdr:row>
      <xdr:rowOff>86106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134383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163576</xdr:rowOff>
    </xdr:from>
    <xdr:to>
      <xdr:col>20</xdr:col>
      <xdr:colOff>38100</xdr:colOff>
      <xdr:row>38</xdr:row>
      <xdr:rowOff>93726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84853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155194</xdr:rowOff>
    </xdr:from>
    <xdr:to>
      <xdr:col>15</xdr:col>
      <xdr:colOff>101600</xdr:colOff>
      <xdr:row>38</xdr:row>
      <xdr:rowOff>85344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76471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34036</xdr:rowOff>
    </xdr:from>
    <xdr:to>
      <xdr:col>10</xdr:col>
      <xdr:colOff>165100</xdr:colOff>
      <xdr:row>38</xdr:row>
      <xdr:rowOff>135636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126763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4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118237</xdr:rowOff>
    </xdr:from>
    <xdr:to>
      <xdr:col>6</xdr:col>
      <xdr:colOff>38100</xdr:colOff>
      <xdr:row>39</xdr:row>
      <xdr:rowOff>48387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39514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2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88656</xdr:rowOff>
    </xdr:from>
    <xdr:to>
      <xdr:col>24</xdr:col>
      <xdr:colOff>63500</xdr:colOff>
      <xdr:row>57</xdr:row>
      <xdr:rowOff>70776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89856"/>
          <a:ext cx="838200" cy="15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70776</xdr:rowOff>
    </xdr:from>
    <xdr:to>
      <xdr:col>19</xdr:col>
      <xdr:colOff>177800</xdr:colOff>
      <xdr:row>57</xdr:row>
      <xdr:rowOff>88315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3426"/>
          <a:ext cx="889000" cy="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88315</xdr:rowOff>
    </xdr:from>
    <xdr:to>
      <xdr:col>15</xdr:col>
      <xdr:colOff>50800</xdr:colOff>
      <xdr:row>57</xdr:row>
      <xdr:rowOff>156276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0965"/>
          <a:ext cx="889000" cy="6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99563</xdr:rowOff>
    </xdr:from>
    <xdr:to>
      <xdr:col>10</xdr:col>
      <xdr:colOff>114300</xdr:colOff>
      <xdr:row>57</xdr:row>
      <xdr:rowOff>156276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72213"/>
          <a:ext cx="889000" cy="5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37856</xdr:rowOff>
    </xdr:from>
    <xdr:to>
      <xdr:col>24</xdr:col>
      <xdr:colOff>114300</xdr:colOff>
      <xdr:row>56</xdr:row>
      <xdr:rowOff>139456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60733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9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19976</xdr:rowOff>
    </xdr:from>
    <xdr:to>
      <xdr:col>20</xdr:col>
      <xdr:colOff>38100</xdr:colOff>
      <xdr:row>57</xdr:row>
      <xdr:rowOff>121576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138103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6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37515</xdr:rowOff>
    </xdr:from>
    <xdr:to>
      <xdr:col>15</xdr:col>
      <xdr:colOff>101600</xdr:colOff>
      <xdr:row>57</xdr:row>
      <xdr:rowOff>139115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155642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8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105476</xdr:rowOff>
    </xdr:from>
    <xdr:to>
      <xdr:col>10</xdr:col>
      <xdr:colOff>165100</xdr:colOff>
      <xdr:row>58</xdr:row>
      <xdr:rowOff>35626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52153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48763</xdr:rowOff>
    </xdr:from>
    <xdr:to>
      <xdr:col>6</xdr:col>
      <xdr:colOff>38100</xdr:colOff>
      <xdr:row>57</xdr:row>
      <xdr:rowOff>150363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166890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109900</xdr:rowOff>
    </xdr:from>
    <xdr:to>
      <xdr:col>24</xdr:col>
      <xdr:colOff>63500</xdr:colOff>
      <xdr:row>77</xdr:row>
      <xdr:rowOff>140115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11550"/>
          <a:ext cx="838200" cy="3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133031</xdr:rowOff>
    </xdr:from>
    <xdr:to>
      <xdr:col>19</xdr:col>
      <xdr:colOff>177800</xdr:colOff>
      <xdr:row>77</xdr:row>
      <xdr:rowOff>140115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34681"/>
          <a:ext cx="889000" cy="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133031</xdr:rowOff>
    </xdr:from>
    <xdr:to>
      <xdr:col>15</xdr:col>
      <xdr:colOff>50800</xdr:colOff>
      <xdr:row>77</xdr:row>
      <xdr:rowOff>144154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34681"/>
          <a:ext cx="889000" cy="1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144154</xdr:rowOff>
    </xdr:from>
    <xdr:to>
      <xdr:col>10</xdr:col>
      <xdr:colOff>114300</xdr:colOff>
      <xdr:row>78</xdr:row>
      <xdr:rowOff>53589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5804"/>
          <a:ext cx="889000" cy="8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59100</xdr:rowOff>
    </xdr:from>
    <xdr:to>
      <xdr:col>24</xdr:col>
      <xdr:colOff>114300</xdr:colOff>
      <xdr:row>77</xdr:row>
      <xdr:rowOff>160700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145477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89315</xdr:rowOff>
    </xdr:from>
    <xdr:to>
      <xdr:col>20</xdr:col>
      <xdr:colOff>38100</xdr:colOff>
      <xdr:row>78</xdr:row>
      <xdr:rowOff>19465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10592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82231</xdr:rowOff>
    </xdr:from>
    <xdr:to>
      <xdr:col>15</xdr:col>
      <xdr:colOff>101600</xdr:colOff>
      <xdr:row>78</xdr:row>
      <xdr:rowOff>12381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7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93354</xdr:rowOff>
    </xdr:from>
    <xdr:to>
      <xdr:col>10</xdr:col>
      <xdr:colOff>165100</xdr:colOff>
      <xdr:row>78</xdr:row>
      <xdr:rowOff>23504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14631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2789</xdr:rowOff>
    </xdr:from>
    <xdr:to>
      <xdr:col>6</xdr:col>
      <xdr:colOff>38100</xdr:colOff>
      <xdr:row>78</xdr:row>
      <xdr:rowOff>104389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7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95516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81528</xdr:rowOff>
    </xdr:from>
    <xdr:to>
      <xdr:col>24</xdr:col>
      <xdr:colOff>63500</xdr:colOff>
      <xdr:row>99</xdr:row>
      <xdr:rowOff>84234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5078"/>
          <a:ext cx="8382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81528</xdr:rowOff>
    </xdr:from>
    <xdr:to>
      <xdr:col>19</xdr:col>
      <xdr:colOff>177800</xdr:colOff>
      <xdr:row>99</xdr:row>
      <xdr:rowOff>83776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5078"/>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83251</xdr:rowOff>
    </xdr:from>
    <xdr:to>
      <xdr:col>15</xdr:col>
      <xdr:colOff>50800</xdr:colOff>
      <xdr:row>99</xdr:row>
      <xdr:rowOff>83776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6801"/>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83251</xdr:rowOff>
    </xdr:from>
    <xdr:to>
      <xdr:col>10</xdr:col>
      <xdr:colOff>114300</xdr:colOff>
      <xdr:row>99</xdr:row>
      <xdr:rowOff>85401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6801"/>
          <a:ext cx="889000" cy="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33434</xdr:rowOff>
    </xdr:from>
    <xdr:to>
      <xdr:col>24</xdr:col>
      <xdr:colOff>114300</xdr:colOff>
      <xdr:row>99</xdr:row>
      <xdr:rowOff>135034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30728</xdr:rowOff>
    </xdr:from>
    <xdr:to>
      <xdr:col>20</xdr:col>
      <xdr:colOff>38100</xdr:colOff>
      <xdr:row>99</xdr:row>
      <xdr:rowOff>132328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123455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32976</xdr:rowOff>
    </xdr:from>
    <xdr:to>
      <xdr:col>15</xdr:col>
      <xdr:colOff>101600</xdr:colOff>
      <xdr:row>99</xdr:row>
      <xdr:rowOff>134576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125703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32451</xdr:rowOff>
    </xdr:from>
    <xdr:to>
      <xdr:col>10</xdr:col>
      <xdr:colOff>165100</xdr:colOff>
      <xdr:row>99</xdr:row>
      <xdr:rowOff>134051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125178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34601</xdr:rowOff>
    </xdr:from>
    <xdr:to>
      <xdr:col>6</xdr:col>
      <xdr:colOff>38100</xdr:colOff>
      <xdr:row>99</xdr:row>
      <xdr:rowOff>136201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127328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63282</xdr:rowOff>
    </xdr:from>
    <xdr:to>
      <xdr:col>55</xdr:col>
      <xdr:colOff>0</xdr:colOff>
      <xdr:row>36</xdr:row>
      <xdr:rowOff>127290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549682"/>
          <a:ext cx="838200" cy="74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113901</xdr:rowOff>
    </xdr:from>
    <xdr:to>
      <xdr:col>50</xdr:col>
      <xdr:colOff>114300</xdr:colOff>
      <xdr:row>36</xdr:row>
      <xdr:rowOff>127290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286101"/>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113901</xdr:rowOff>
    </xdr:from>
    <xdr:to>
      <xdr:col>45</xdr:col>
      <xdr:colOff>177800</xdr:colOff>
      <xdr:row>37</xdr:row>
      <xdr:rowOff>19522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286101"/>
          <a:ext cx="8890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170724</xdr:rowOff>
    </xdr:from>
    <xdr:to>
      <xdr:col>41</xdr:col>
      <xdr:colOff>50800</xdr:colOff>
      <xdr:row>37</xdr:row>
      <xdr:rowOff>19522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342924"/>
          <a:ext cx="8890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12482</xdr:rowOff>
    </xdr:from>
    <xdr:to>
      <xdr:col>55</xdr:col>
      <xdr:colOff>50800</xdr:colOff>
      <xdr:row>32</xdr:row>
      <xdr:rowOff>114082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49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35359</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35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76490</xdr:rowOff>
    </xdr:from>
    <xdr:to>
      <xdr:col>50</xdr:col>
      <xdr:colOff>165100</xdr:colOff>
      <xdr:row>37</xdr:row>
      <xdr:rowOff>6640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23167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602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63101</xdr:rowOff>
    </xdr:from>
    <xdr:to>
      <xdr:col>46</xdr:col>
      <xdr:colOff>38100</xdr:colOff>
      <xdr:row>36</xdr:row>
      <xdr:rowOff>164701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23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9778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601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140172</xdr:rowOff>
    </xdr:from>
    <xdr:to>
      <xdr:col>41</xdr:col>
      <xdr:colOff>101600</xdr:colOff>
      <xdr:row>37</xdr:row>
      <xdr:rowOff>70322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1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86849</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608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119924</xdr:rowOff>
    </xdr:from>
    <xdr:to>
      <xdr:col>36</xdr:col>
      <xdr:colOff>165100</xdr:colOff>
      <xdr:row>37</xdr:row>
      <xdr:rowOff>50074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9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66601</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606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72581</xdr:rowOff>
    </xdr:from>
    <xdr:to>
      <xdr:col>55</xdr:col>
      <xdr:colOff>0</xdr:colOff>
      <xdr:row>57</xdr:row>
      <xdr:rowOff>102680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845231"/>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102680</xdr:rowOff>
    </xdr:from>
    <xdr:to>
      <xdr:col>50</xdr:col>
      <xdr:colOff>114300</xdr:colOff>
      <xdr:row>57</xdr:row>
      <xdr:rowOff>136487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75330"/>
          <a:ext cx="889000" cy="3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136487</xdr:rowOff>
    </xdr:from>
    <xdr:to>
      <xdr:col>45</xdr:col>
      <xdr:colOff>177800</xdr:colOff>
      <xdr:row>57</xdr:row>
      <xdr:rowOff>149682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09137"/>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149682</xdr:rowOff>
    </xdr:from>
    <xdr:to>
      <xdr:col>41</xdr:col>
      <xdr:colOff>50800</xdr:colOff>
      <xdr:row>57</xdr:row>
      <xdr:rowOff>155905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922332"/>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21781</xdr:rowOff>
    </xdr:from>
    <xdr:to>
      <xdr:col>55</xdr:col>
      <xdr:colOff>50800</xdr:colOff>
      <xdr:row>57</xdr:row>
      <xdr:rowOff>123381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9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7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51880</xdr:rowOff>
    </xdr:from>
    <xdr:to>
      <xdr:col>50</xdr:col>
      <xdr:colOff>165100</xdr:colOff>
      <xdr:row>57</xdr:row>
      <xdr:rowOff>153480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2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144607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1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85687</xdr:rowOff>
    </xdr:from>
    <xdr:to>
      <xdr:col>46</xdr:col>
      <xdr:colOff>38100</xdr:colOff>
      <xdr:row>58</xdr:row>
      <xdr:rowOff>15837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5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6964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5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98882</xdr:rowOff>
    </xdr:from>
    <xdr:to>
      <xdr:col>41</xdr:col>
      <xdr:colOff>101600</xdr:colOff>
      <xdr:row>58</xdr:row>
      <xdr:rowOff>29032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7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20159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105105</xdr:rowOff>
    </xdr:from>
    <xdr:to>
      <xdr:col>36</xdr:col>
      <xdr:colOff>165100</xdr:colOff>
      <xdr:row>58</xdr:row>
      <xdr:rowOff>35255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26382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7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46382</xdr:rowOff>
    </xdr:from>
    <xdr:to>
      <xdr:col>55</xdr:col>
      <xdr:colOff>0</xdr:colOff>
      <xdr:row>78</xdr:row>
      <xdr:rowOff>75802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19482"/>
          <a:ext cx="838200" cy="2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43966</xdr:rowOff>
    </xdr:from>
    <xdr:to>
      <xdr:col>50</xdr:col>
      <xdr:colOff>114300</xdr:colOff>
      <xdr:row>78</xdr:row>
      <xdr:rowOff>46382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17066"/>
          <a:ext cx="889000" cy="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43966</xdr:rowOff>
    </xdr:from>
    <xdr:to>
      <xdr:col>45</xdr:col>
      <xdr:colOff>177800</xdr:colOff>
      <xdr:row>78</xdr:row>
      <xdr:rowOff>56457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17066"/>
          <a:ext cx="889000" cy="1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56457</xdr:rowOff>
    </xdr:from>
    <xdr:to>
      <xdr:col>41</xdr:col>
      <xdr:colOff>50800</xdr:colOff>
      <xdr:row>78</xdr:row>
      <xdr:rowOff>57714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2955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25002</xdr:rowOff>
    </xdr:from>
    <xdr:to>
      <xdr:col>55</xdr:col>
      <xdr:colOff>50800</xdr:colOff>
      <xdr:row>78</xdr:row>
      <xdr:rowOff>126602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167032</xdr:rowOff>
    </xdr:from>
    <xdr:to>
      <xdr:col>50</xdr:col>
      <xdr:colOff>165100</xdr:colOff>
      <xdr:row>78</xdr:row>
      <xdr:rowOff>97182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6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88309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164616</xdr:rowOff>
    </xdr:from>
    <xdr:to>
      <xdr:col>46</xdr:col>
      <xdr:colOff>38100</xdr:colOff>
      <xdr:row>78</xdr:row>
      <xdr:rowOff>94766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85893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5657</xdr:rowOff>
    </xdr:from>
    <xdr:to>
      <xdr:col>41</xdr:col>
      <xdr:colOff>101600</xdr:colOff>
      <xdr:row>78</xdr:row>
      <xdr:rowOff>107257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98384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7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6914</xdr:rowOff>
    </xdr:from>
    <xdr:to>
      <xdr:col>36</xdr:col>
      <xdr:colOff>165100</xdr:colOff>
      <xdr:row>78</xdr:row>
      <xdr:rowOff>108514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7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110210</xdr:rowOff>
    </xdr:from>
    <xdr:to>
      <xdr:col>55</xdr:col>
      <xdr:colOff>0</xdr:colOff>
      <xdr:row>96</xdr:row>
      <xdr:rowOff>167201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69410"/>
          <a:ext cx="838200" cy="5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167201</xdr:rowOff>
    </xdr:from>
    <xdr:to>
      <xdr:col>50</xdr:col>
      <xdr:colOff>114300</xdr:colOff>
      <xdr:row>96</xdr:row>
      <xdr:rowOff>168939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26401"/>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147754</xdr:rowOff>
    </xdr:from>
    <xdr:to>
      <xdr:col>45</xdr:col>
      <xdr:colOff>177800</xdr:colOff>
      <xdr:row>96</xdr:row>
      <xdr:rowOff>168939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35504"/>
          <a:ext cx="889000" cy="19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147754</xdr:rowOff>
    </xdr:from>
    <xdr:to>
      <xdr:col>41</xdr:col>
      <xdr:colOff>50800</xdr:colOff>
      <xdr:row>96</xdr:row>
      <xdr:rowOff>105677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35504"/>
          <a:ext cx="889000" cy="12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59410</xdr:rowOff>
    </xdr:from>
    <xdr:to>
      <xdr:col>55</xdr:col>
      <xdr:colOff>50800</xdr:colOff>
      <xdr:row>96</xdr:row>
      <xdr:rowOff>161010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37837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116401</xdr:rowOff>
    </xdr:from>
    <xdr:to>
      <xdr:col>50</xdr:col>
      <xdr:colOff>165100</xdr:colOff>
      <xdr:row>97</xdr:row>
      <xdr:rowOff>46551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7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37678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6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118139</xdr:rowOff>
    </xdr:from>
    <xdr:to>
      <xdr:col>46</xdr:col>
      <xdr:colOff>38100</xdr:colOff>
      <xdr:row>97</xdr:row>
      <xdr:rowOff>48289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39416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7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96954</xdr:rowOff>
    </xdr:from>
    <xdr:to>
      <xdr:col>41</xdr:col>
      <xdr:colOff>101600</xdr:colOff>
      <xdr:row>96</xdr:row>
      <xdr:rowOff>27104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43631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54877</xdr:rowOff>
    </xdr:from>
    <xdr:to>
      <xdr:col>36</xdr:col>
      <xdr:colOff>165100</xdr:colOff>
      <xdr:row>96</xdr:row>
      <xdr:rowOff>156477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147604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0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86151</xdr:rowOff>
    </xdr:from>
    <xdr:to>
      <xdr:col>85</xdr:col>
      <xdr:colOff>127000</xdr:colOff>
      <xdr:row>37</xdr:row>
      <xdr:rowOff>120055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29801"/>
          <a:ext cx="838200" cy="3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86151</xdr:rowOff>
    </xdr:from>
    <xdr:to>
      <xdr:col>81</xdr:col>
      <xdr:colOff>50800</xdr:colOff>
      <xdr:row>37</xdr:row>
      <xdr:rowOff>156059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29801"/>
          <a:ext cx="889000" cy="6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156059</xdr:rowOff>
    </xdr:from>
    <xdr:to>
      <xdr:col>76</xdr:col>
      <xdr:colOff>114300</xdr:colOff>
      <xdr:row>37</xdr:row>
      <xdr:rowOff>161289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99709"/>
          <a:ext cx="889000" cy="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161289</xdr:rowOff>
    </xdr:from>
    <xdr:to>
      <xdr:col>71</xdr:col>
      <xdr:colOff>177800</xdr:colOff>
      <xdr:row>37</xdr:row>
      <xdr:rowOff>162389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04939"/>
          <a:ext cx="889000" cy="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69255</xdr:rowOff>
    </xdr:from>
    <xdr:to>
      <xdr:col>85</xdr:col>
      <xdr:colOff>177800</xdr:colOff>
      <xdr:row>37</xdr:row>
      <xdr:rowOff>170855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47682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35351</xdr:rowOff>
    </xdr:from>
    <xdr:to>
      <xdr:col>81</xdr:col>
      <xdr:colOff>101600</xdr:colOff>
      <xdr:row>37</xdr:row>
      <xdr:rowOff>136951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7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153478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5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105259</xdr:rowOff>
    </xdr:from>
    <xdr:to>
      <xdr:col>76</xdr:col>
      <xdr:colOff>165100</xdr:colOff>
      <xdr:row>38</xdr:row>
      <xdr:rowOff>35409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4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26536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4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110489</xdr:rowOff>
    </xdr:from>
    <xdr:to>
      <xdr:col>72</xdr:col>
      <xdr:colOff>38100</xdr:colOff>
      <xdr:row>38</xdr:row>
      <xdr:rowOff>40639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5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31766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4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111589</xdr:rowOff>
    </xdr:from>
    <xdr:to>
      <xdr:col>67</xdr:col>
      <xdr:colOff>101600</xdr:colOff>
      <xdr:row>38</xdr:row>
      <xdr:rowOff>41739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32866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4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126022</xdr:rowOff>
    </xdr:from>
    <xdr:to>
      <xdr:col>85</xdr:col>
      <xdr:colOff>127000</xdr:colOff>
      <xdr:row>56</xdr:row>
      <xdr:rowOff>145865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27222"/>
          <a:ext cx="8382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143030</xdr:rowOff>
    </xdr:from>
    <xdr:to>
      <xdr:col>81</xdr:col>
      <xdr:colOff>50800</xdr:colOff>
      <xdr:row>56</xdr:row>
      <xdr:rowOff>145865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44230"/>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143030</xdr:rowOff>
    </xdr:from>
    <xdr:to>
      <xdr:col>76</xdr:col>
      <xdr:colOff>114300</xdr:colOff>
      <xdr:row>57</xdr:row>
      <xdr:rowOff>68780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44230"/>
          <a:ext cx="889000" cy="9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161927</xdr:rowOff>
    </xdr:from>
    <xdr:to>
      <xdr:col>71</xdr:col>
      <xdr:colOff>177800</xdr:colOff>
      <xdr:row>57</xdr:row>
      <xdr:rowOff>68780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63127"/>
          <a:ext cx="889000" cy="7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75222</xdr:rowOff>
    </xdr:from>
    <xdr:to>
      <xdr:col>85</xdr:col>
      <xdr:colOff>177800</xdr:colOff>
      <xdr:row>57</xdr:row>
      <xdr:rowOff>5372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7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53649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95065</xdr:rowOff>
    </xdr:from>
    <xdr:to>
      <xdr:col>81</xdr:col>
      <xdr:colOff>101600</xdr:colOff>
      <xdr:row>57</xdr:row>
      <xdr:rowOff>25215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8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92230</xdr:rowOff>
    </xdr:from>
    <xdr:to>
      <xdr:col>76</xdr:col>
      <xdr:colOff>165100</xdr:colOff>
      <xdr:row>57</xdr:row>
      <xdr:rowOff>22380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9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13507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8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17980</xdr:rowOff>
    </xdr:from>
    <xdr:to>
      <xdr:col>72</xdr:col>
      <xdr:colOff>38100</xdr:colOff>
      <xdr:row>57</xdr:row>
      <xdr:rowOff>119580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110707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8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111127</xdr:rowOff>
    </xdr:from>
    <xdr:to>
      <xdr:col>67</xdr:col>
      <xdr:colOff>101600</xdr:colOff>
      <xdr:row>57</xdr:row>
      <xdr:rowOff>41277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1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32404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0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96906</xdr:rowOff>
    </xdr:from>
    <xdr:to>
      <xdr:col>85</xdr:col>
      <xdr:colOff>127000</xdr:colOff>
      <xdr:row>79</xdr:row>
      <xdr:rowOff>98372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41456"/>
          <a:ext cx="8382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98372</xdr:rowOff>
    </xdr:from>
    <xdr:to>
      <xdr:col>81</xdr:col>
      <xdr:colOff>50800</xdr:colOff>
      <xdr:row>79</xdr:row>
      <xdr:rowOff>98850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42922"/>
          <a:ext cx="889000" cy="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97442</xdr:rowOff>
    </xdr:from>
    <xdr:to>
      <xdr:col>76</xdr:col>
      <xdr:colOff>114300</xdr:colOff>
      <xdr:row>79</xdr:row>
      <xdr:rowOff>98850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1992"/>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93408</xdr:rowOff>
    </xdr:from>
    <xdr:to>
      <xdr:col>71</xdr:col>
      <xdr:colOff>177800</xdr:colOff>
      <xdr:row>79</xdr:row>
      <xdr:rowOff>97442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7958"/>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46106</xdr:rowOff>
    </xdr:from>
    <xdr:to>
      <xdr:col>85</xdr:col>
      <xdr:colOff>177800</xdr:colOff>
      <xdr:row>79</xdr:row>
      <xdr:rowOff>147706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47572</xdr:rowOff>
    </xdr:from>
    <xdr:to>
      <xdr:col>81</xdr:col>
      <xdr:colOff>101600</xdr:colOff>
      <xdr:row>79</xdr:row>
      <xdr:rowOff>149172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140299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4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48050</xdr:rowOff>
    </xdr:from>
    <xdr:to>
      <xdr:col>76</xdr:col>
      <xdr:colOff>165100</xdr:colOff>
      <xdr:row>79</xdr:row>
      <xdr:rowOff>149650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140777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46642</xdr:rowOff>
    </xdr:from>
    <xdr:to>
      <xdr:col>72</xdr:col>
      <xdr:colOff>38100</xdr:colOff>
      <xdr:row>79</xdr:row>
      <xdr:rowOff>148242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139369</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3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42608</xdr:rowOff>
    </xdr:from>
    <xdr:to>
      <xdr:col>67</xdr:col>
      <xdr:colOff>101600</xdr:colOff>
      <xdr:row>79</xdr:row>
      <xdr:rowOff>144208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135335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142359</xdr:rowOff>
    </xdr:from>
    <xdr:to>
      <xdr:col>85</xdr:col>
      <xdr:colOff>127000</xdr:colOff>
      <xdr:row>97</xdr:row>
      <xdr:rowOff>152932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73009"/>
          <a:ext cx="8382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141808</xdr:rowOff>
    </xdr:from>
    <xdr:to>
      <xdr:col>81</xdr:col>
      <xdr:colOff>50800</xdr:colOff>
      <xdr:row>97</xdr:row>
      <xdr:rowOff>142359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72458"/>
          <a:ext cx="889000" cy="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141808</xdr:rowOff>
    </xdr:from>
    <xdr:to>
      <xdr:col>76</xdr:col>
      <xdr:colOff>114300</xdr:colOff>
      <xdr:row>97</xdr:row>
      <xdr:rowOff>144793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72458"/>
          <a:ext cx="8890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144793</xdr:rowOff>
    </xdr:from>
    <xdr:to>
      <xdr:col>71</xdr:col>
      <xdr:colOff>177800</xdr:colOff>
      <xdr:row>97</xdr:row>
      <xdr:rowOff>149687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75443"/>
          <a:ext cx="889000" cy="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102132</xdr:rowOff>
    </xdr:from>
    <xdr:to>
      <xdr:col>85</xdr:col>
      <xdr:colOff>177800</xdr:colOff>
      <xdr:row>98</xdr:row>
      <xdr:rowOff>32282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3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91559</xdr:rowOff>
    </xdr:from>
    <xdr:to>
      <xdr:col>81</xdr:col>
      <xdr:colOff>101600</xdr:colOff>
      <xdr:row>98</xdr:row>
      <xdr:rowOff>21709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2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12836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1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91008</xdr:rowOff>
    </xdr:from>
    <xdr:to>
      <xdr:col>76</xdr:col>
      <xdr:colOff>165100</xdr:colOff>
      <xdr:row>98</xdr:row>
      <xdr:rowOff>21158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2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12285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93993</xdr:rowOff>
    </xdr:from>
    <xdr:to>
      <xdr:col>72</xdr:col>
      <xdr:colOff>38100</xdr:colOff>
      <xdr:row>98</xdr:row>
      <xdr:rowOff>24143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2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15270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1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98887</xdr:rowOff>
    </xdr:from>
    <xdr:to>
      <xdr:col>67</xdr:col>
      <xdr:colOff>101600</xdr:colOff>
      <xdr:row>98</xdr:row>
      <xdr:rowOff>29037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45564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0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370,192</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全国平均及び山梨県平均と比較して非常に高い状況となっている。職員給与費の増額の他、ふるさと納税寄附金の増額に伴うふるさと納税事業経費の増額により引き続き高額となっている。今後もふるさと納税寄附額の伸びに比例して事業経費も増加していくことが見込まれる。</a:t>
          </a:r>
          <a:endPar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衛生費は、前年度比で</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8,285</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円減額の住民一人当たり</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44,845</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円となった。し尿処理事業管理経費などの経費は増額となったものの、新型コロナウイルスワクチン接種対策事業経費、保健衛生総務管理費などの減額により、全体として減額となった</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農林水産業費は、住民一人当たり</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24,785</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較して下回っているが、全国平均及び山梨県平均値と比較すると高い状況となっている。畑地帯総合整備事業が各地区において順次着手されはじめていることが増加の主な要因となっている。畑地帯総合整備事業は、今後さらに事業費増加が見込まれることから、事業主体である県と連携を密にする中で計画的な事業実施に努める。　</a:t>
          </a:r>
          <a:endPar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58,870</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と比較して下回っているが、全国及び山梨県平均と比較すると高い状況となっている。道路改良事業費や橋梁長寿命化および耐震化事業経費などが増額要因としてあげられる。今後は、山梨市駅南地域整備事業やアザレアタウン整備事業の経費増額が見込まれる。すべての事務事業を再度精査する中で、必要経費の捻出を図る。</a:t>
          </a:r>
          <a:endPar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56,795</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円となっており、類似団体内平均、全国平均及び山梨県平均と比較して低い金額となっているが、前年度比で</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2,604</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円の増額となった。市民総合体育館改修事業経費や体育施設管理経費の増額が要因としてあげられる。</a:t>
          </a:r>
          <a:endPar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69,212</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円となっており、類似団体内平均と比較して下回っているが、全国平均及び山梨県平均と比較すると高い状況となっている。公債費は</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ピークであり、今後しばらくの間は減少が続くこととなる。将来的に税収等の劇的な増加が見込めない状況の中、一度発行した起債の償還に要する公債費は後年の財政運営上義務的経費として予算を圧迫することから、地方債発行額を抑制し、地方債現在高の減少を図ることにより、引き続き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財政調整基金残高は、適切な財源確保と歳出の精査により、取崩しを回避しており近年ほぼ同額で推移している。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歳入は、定額減税により個人住民税は減額となったものの、地方交付税は昨年度に引き続き増加しており、ふるさと納税及びふるさと納税を原資としたふるさと輝き基金からの繰入金の増額など、総じて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歳出は、好調なふるさと納税に要する事務費や基金積立金が大幅な増額となったほか、人事院勧告を受けた給与等の改定により人件費も増額となり、</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全体で増額となった。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実質収支額及び実質単年度収支の標準財政規模比ではそれぞれ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18.93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引き続き事務事業の見直し・公共施設の統廃合など歳出の合理化等、行財政改革を推進し健全な財政運営に努め改善を図る。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山梨県山梨市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新市発足以降、本市の一般会計及び特別会計はともに実質収支の赤字に転じたことはなく、また、公営企業会計においても余剰資金等があることから赤字には至っていない。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年度と比較し、実質収支額が減額となったことを受け、実質収支比率は対前年度で</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1.01</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ポイント減少の</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18.92%</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水道事業会計は資金剰余額が増額となったが、標準財政規模も増額となったため、対前年度</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0.15</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ポイント減の</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6.72%</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介護保険特別会計の実質収支額は前年度決算額</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百万円余に対し</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R6</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年度決算額</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百万円余となったことにより、対前年度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ポイント減の</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国民健康保険特別会計の実質収支額は前年度決算額</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百万円余に対し、</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年度決算額</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百万円余となったことにより、対前年度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0.22</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ポイント減の</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下水道事業会計は資金剰余額が増額となり、標準財政規模も微減であったことから、対前年度</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0.69</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ポイント増の</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1.69%</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病院事業会計は流動負債額がなく流動資産額のみの決算額となっているため、安定した経営と考えられる。対前年度</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0.03</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ポイントの増の</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0.40%</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簡易水道事業会計は資金剰余額が増額となり、標準財政規模よりも増額率が大きいことから、対前年度</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0.03</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ポイント増の</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0.17%</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a:t>
          </a:r>
          <a:endPar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交通・火災災害共済事業特別会計の実質収支額は共済見舞金等の支出実績額が支出見込額を下回っている状況が続いており、安定した経営内容であるといえる。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その他の会計についても基本的には一般会計からの繰出金等により、実質収支額の赤字はないものとなっている。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31007740</v>
      </c>
      <c r="BO4" s="449"/>
      <c r="BP4" s="449"/>
      <c r="BQ4" s="449"/>
      <c r="BR4" s="449"/>
      <c r="BS4" s="449"/>
      <c r="BT4" s="449"/>
      <c r="BU4" s="450"/>
      <c r="BV4" s="448">
        <v>27369602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18.899999999999999</v>
      </c>
      <c r="CU4" s="589"/>
      <c r="CV4" s="589"/>
      <c r="CW4" s="589"/>
      <c r="CX4" s="589"/>
      <c r="CY4" s="589"/>
      <c r="CZ4" s="589"/>
      <c r="DA4" s="590"/>
      <c r="DB4" s="588">
        <v>19.899999999999999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28621601</v>
      </c>
      <c r="BO5" s="420"/>
      <c r="BP5" s="420"/>
      <c r="BQ5" s="420"/>
      <c r="BR5" s="420"/>
      <c r="BS5" s="420"/>
      <c r="BT5" s="420"/>
      <c r="BU5" s="421"/>
      <c r="BV5" s="419">
        <v>24879173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97.8</v>
      </c>
      <c r="CU5" s="417"/>
      <c r="CV5" s="417"/>
      <c r="CW5" s="417"/>
      <c r="CX5" s="417"/>
      <c r="CY5" s="417"/>
      <c r="CZ5" s="417"/>
      <c r="DA5" s="418"/>
      <c r="DB5" s="416">
        <v>99.4</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2386139</v>
      </c>
      <c r="BO6" s="420"/>
      <c r="BP6" s="420"/>
      <c r="BQ6" s="420"/>
      <c r="BR6" s="420"/>
      <c r="BS6" s="420"/>
      <c r="BT6" s="420"/>
      <c r="BU6" s="421"/>
      <c r="BV6" s="419">
        <v>2490429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v>
      </c>
      <c r="CU6" s="563"/>
      <c r="CV6" s="563"/>
      <c r="CW6" s="563"/>
      <c r="CX6" s="563"/>
      <c r="CY6" s="563"/>
      <c r="CZ6" s="563"/>
      <c r="DA6" s="564"/>
      <c r="DB6" s="562">
        <v>100</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348038</v>
      </c>
      <c r="BO7" s="420"/>
      <c r="BP7" s="420"/>
      <c r="BQ7" s="420"/>
      <c r="BR7" s="420"/>
      <c r="BS7" s="420"/>
      <c r="BT7" s="420"/>
      <c r="BU7" s="421"/>
      <c r="BV7" s="419">
        <v>368208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10767134</v>
      </c>
      <c r="CU7" s="420"/>
      <c r="CV7" s="420"/>
      <c r="CW7" s="420"/>
      <c r="CX7" s="420"/>
      <c r="CY7" s="420"/>
      <c r="CZ7" s="420"/>
      <c r="DA7" s="421"/>
      <c r="DB7" s="419">
        <v>10644420</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2038101</v>
      </c>
      <c r="BO8" s="420"/>
      <c r="BP8" s="420"/>
      <c r="BQ8" s="420"/>
      <c r="BR8" s="420"/>
      <c r="BS8" s="420"/>
      <c r="BT8" s="420"/>
      <c r="BU8" s="421"/>
      <c r="BV8" s="419">
        <v>2122221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0.42</v>
      </c>
      <c r="CU8" s="523"/>
      <c r="CV8" s="523"/>
      <c r="CW8" s="523"/>
      <c r="CX8" s="523"/>
      <c r="CY8" s="523"/>
      <c r="CZ8" s="523"/>
      <c r="DA8" s="524"/>
      <c r="DB8" s="522">
        <v>0.41</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33435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-84120</v>
      </c>
      <c r="BO9" s="420"/>
      <c r="BP9" s="420"/>
      <c r="BQ9" s="420"/>
      <c r="BR9" s="420"/>
      <c r="BS9" s="420"/>
      <c r="BT9" s="420"/>
      <c r="BU9" s="421"/>
      <c r="BV9" s="419">
        <v>206039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11.5</v>
      </c>
      <c r="CU9" s="417"/>
      <c r="CV9" s="417"/>
      <c r="CW9" s="417"/>
      <c r="CX9" s="417"/>
      <c r="CY9" s="417"/>
      <c r="CZ9" s="417"/>
      <c r="DA9" s="418"/>
      <c r="DB9" s="416">
        <v>13.1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35141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1066</v>
      </c>
      <c r="BO10" s="420"/>
      <c r="BP10" s="420"/>
      <c r="BQ10" s="420"/>
      <c r="BR10" s="420"/>
      <c r="BS10" s="420"/>
      <c r="BT10" s="420"/>
      <c r="BU10" s="421"/>
      <c r="BV10" s="419">
        <v>201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32710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32382</v>
      </c>
      <c r="S13" s="507"/>
      <c r="T13" s="507"/>
      <c r="U13" s="507"/>
      <c r="V13" s="508"/>
      <c r="W13" s="509" t="s">
        <v>131</v>
      </c>
      <c r="X13" s="405"/>
      <c r="Y13" s="405"/>
      <c r="Z13" s="405"/>
      <c r="AA13" s="405"/>
      <c r="AB13" s="406"/>
      <c r="AC13" s="372">
        <v>3102</v>
      </c>
      <c r="AD13" s="373"/>
      <c r="AE13" s="373"/>
      <c r="AF13" s="373"/>
      <c r="AG13" s="374"/>
      <c r="AH13" s="372">
        <v>3294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-83054</v>
      </c>
      <c r="BO13" s="420"/>
      <c r="BP13" s="420"/>
      <c r="BQ13" s="420"/>
      <c r="BR13" s="420"/>
      <c r="BS13" s="420"/>
      <c r="BT13" s="420"/>
      <c r="BU13" s="421"/>
      <c r="BV13" s="419">
        <v>206240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12.2</v>
      </c>
      <c r="CU13" s="417"/>
      <c r="CV13" s="417"/>
      <c r="CW13" s="417"/>
      <c r="CX13" s="417"/>
      <c r="CY13" s="417"/>
      <c r="CZ13" s="417"/>
      <c r="DA13" s="418"/>
      <c r="DB13" s="416">
        <v>12.3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33114</v>
      </c>
      <c r="S14" s="507"/>
      <c r="T14" s="507"/>
      <c r="U14" s="507"/>
      <c r="V14" s="508"/>
      <c r="W14" s="510"/>
      <c r="X14" s="408"/>
      <c r="Y14" s="408"/>
      <c r="Z14" s="408"/>
      <c r="AA14" s="408"/>
      <c r="AB14" s="409"/>
      <c r="AC14" s="499">
        <v>18.399999999999999</v>
      </c>
      <c r="AD14" s="500"/>
      <c r="AE14" s="500"/>
      <c r="AF14" s="500"/>
      <c r="AG14" s="501"/>
      <c r="AH14" s="499">
        <v>18.3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27.3</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32802</v>
      </c>
      <c r="S15" s="507"/>
      <c r="T15" s="507"/>
      <c r="U15" s="507"/>
      <c r="V15" s="508"/>
      <c r="W15" s="509" t="s">
        <v>137</v>
      </c>
      <c r="X15" s="405"/>
      <c r="Y15" s="405"/>
      <c r="Z15" s="405"/>
      <c r="AA15" s="405"/>
      <c r="AB15" s="406"/>
      <c r="AC15" s="372">
        <v>3249</v>
      </c>
      <c r="AD15" s="373"/>
      <c r="AE15" s="373"/>
      <c r="AF15" s="373"/>
      <c r="AG15" s="374"/>
      <c r="AH15" s="372">
        <v>3587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4086055</v>
      </c>
      <c r="BO15" s="449"/>
      <c r="BP15" s="449"/>
      <c r="BQ15" s="449"/>
      <c r="BR15" s="449"/>
      <c r="BS15" s="449"/>
      <c r="BT15" s="449"/>
      <c r="BU15" s="450"/>
      <c r="BV15" s="448">
        <v>4038840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19.3</v>
      </c>
      <c r="AD16" s="500"/>
      <c r="AE16" s="500"/>
      <c r="AF16" s="500"/>
      <c r="AG16" s="501"/>
      <c r="AH16" s="499">
        <v>20</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9707431</v>
      </c>
      <c r="BO16" s="420"/>
      <c r="BP16" s="420"/>
      <c r="BQ16" s="420"/>
      <c r="BR16" s="420"/>
      <c r="BS16" s="420"/>
      <c r="BT16" s="420"/>
      <c r="BU16" s="421"/>
      <c r="BV16" s="419">
        <v>9568345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10482</v>
      </c>
      <c r="AD17" s="373"/>
      <c r="AE17" s="373"/>
      <c r="AF17" s="373"/>
      <c r="AG17" s="374"/>
      <c r="AH17" s="372">
        <v>11083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5115208</v>
      </c>
      <c r="BO17" s="420"/>
      <c r="BP17" s="420"/>
      <c r="BQ17" s="420"/>
      <c r="BR17" s="420"/>
      <c r="BS17" s="420"/>
      <c r="BT17" s="420"/>
      <c r="BU17" s="421"/>
      <c r="BV17" s="419">
        <v>5053019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289.8</v>
      </c>
      <c r="M18" s="472"/>
      <c r="N18" s="472"/>
      <c r="O18" s="472"/>
      <c r="P18" s="472"/>
      <c r="Q18" s="472"/>
      <c r="R18" s="473"/>
      <c r="S18" s="473"/>
      <c r="T18" s="473"/>
      <c r="U18" s="473"/>
      <c r="V18" s="474"/>
      <c r="W18" s="490"/>
      <c r="X18" s="491"/>
      <c r="Y18" s="491"/>
      <c r="Z18" s="491"/>
      <c r="AA18" s="491"/>
      <c r="AB18" s="515"/>
      <c r="AC18" s="389">
        <v>62.3</v>
      </c>
      <c r="AD18" s="390"/>
      <c r="AE18" s="390"/>
      <c r="AF18" s="390"/>
      <c r="AG18" s="475"/>
      <c r="AH18" s="389">
        <v>61.7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10696372</v>
      </c>
      <c r="BO18" s="420"/>
      <c r="BP18" s="420"/>
      <c r="BQ18" s="420"/>
      <c r="BR18" s="420"/>
      <c r="BS18" s="420"/>
      <c r="BT18" s="420"/>
      <c r="BU18" s="421"/>
      <c r="BV18" s="419">
        <v>10717702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115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19750156</v>
      </c>
      <c r="BO19" s="420"/>
      <c r="BP19" s="420"/>
      <c r="BQ19" s="420"/>
      <c r="BR19" s="420"/>
      <c r="BS19" s="420"/>
      <c r="BT19" s="420"/>
      <c r="BU19" s="421"/>
      <c r="BV19" s="419">
        <v>18635330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13001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18436222</v>
      </c>
      <c r="BO22" s="449"/>
      <c r="BP22" s="449"/>
      <c r="BQ22" s="449"/>
      <c r="BR22" s="449"/>
      <c r="BS22" s="449"/>
      <c r="BT22" s="449"/>
      <c r="BU22" s="450"/>
      <c r="BV22" s="448">
        <v>19891729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7989024</v>
      </c>
      <c r="BO23" s="420"/>
      <c r="BP23" s="420"/>
      <c r="BQ23" s="420"/>
      <c r="BR23" s="420"/>
      <c r="BS23" s="420"/>
      <c r="BT23" s="420"/>
      <c r="BU23" s="421"/>
      <c r="BV23" s="419">
        <v>8729077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8100</v>
      </c>
      <c r="R24" s="373"/>
      <c r="S24" s="373"/>
      <c r="T24" s="373"/>
      <c r="U24" s="373"/>
      <c r="V24" s="374"/>
      <c r="W24" s="462"/>
      <c r="X24" s="399"/>
      <c r="Y24" s="400"/>
      <c r="Z24" s="375" t="s">
        <v>162</v>
      </c>
      <c r="AA24" s="376"/>
      <c r="AB24" s="376"/>
      <c r="AC24" s="376"/>
      <c r="AD24" s="376"/>
      <c r="AE24" s="376"/>
      <c r="AF24" s="376"/>
      <c r="AG24" s="377"/>
      <c r="AH24" s="372">
        <v>313</v>
      </c>
      <c r="AI24" s="373"/>
      <c r="AJ24" s="373"/>
      <c r="AK24" s="373"/>
      <c r="AL24" s="374"/>
      <c r="AM24" s="372">
        <v>981568</v>
      </c>
      <c r="AN24" s="373"/>
      <c r="AO24" s="373"/>
      <c r="AP24" s="373"/>
      <c r="AQ24" s="373"/>
      <c r="AR24" s="374"/>
      <c r="AS24" s="372">
        <v>3136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13084964</v>
      </c>
      <c r="BO24" s="420"/>
      <c r="BP24" s="420"/>
      <c r="BQ24" s="420"/>
      <c r="BR24" s="420"/>
      <c r="BS24" s="420"/>
      <c r="BT24" s="420"/>
      <c r="BU24" s="421"/>
      <c r="BV24" s="419">
        <v>13956759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6300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131819</v>
      </c>
      <c r="BO25" s="449"/>
      <c r="BP25" s="449"/>
      <c r="BQ25" s="449"/>
      <c r="BR25" s="449"/>
      <c r="BS25" s="449"/>
      <c r="BT25" s="449"/>
      <c r="BU25" s="450"/>
      <c r="BV25" s="448">
        <v>141504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5600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19649</v>
      </c>
      <c r="AN26" s="373"/>
      <c r="AO26" s="373"/>
      <c r="AP26" s="373"/>
      <c r="AQ26" s="373"/>
      <c r="AR26" s="374"/>
      <c r="AS26" s="372">
        <v>2807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3700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1802020</v>
      </c>
      <c r="BO27" s="454"/>
      <c r="BP27" s="454"/>
      <c r="BQ27" s="454"/>
      <c r="BR27" s="454"/>
      <c r="BS27" s="454"/>
      <c r="BT27" s="454"/>
      <c r="BU27" s="455"/>
      <c r="BV27" s="453">
        <v>1802020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3450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2769865</v>
      </c>
      <c r="BO28" s="449"/>
      <c r="BP28" s="449"/>
      <c r="BQ28" s="449"/>
      <c r="BR28" s="449"/>
      <c r="BS28" s="449"/>
      <c r="BT28" s="449"/>
      <c r="BU28" s="450"/>
      <c r="BV28" s="448">
        <v>2768799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16</v>
      </c>
      <c r="M29" s="373"/>
      <c r="N29" s="373"/>
      <c r="O29" s="373"/>
      <c r="P29" s="374"/>
      <c r="Q29" s="372">
        <v>3350</v>
      </c>
      <c r="R29" s="373"/>
      <c r="S29" s="373"/>
      <c r="T29" s="373"/>
      <c r="U29" s="373"/>
      <c r="V29" s="374"/>
      <c r="W29" s="463"/>
      <c r="X29" s="464"/>
      <c r="Y29" s="465"/>
      <c r="Z29" s="375" t="s">
        <v>178</v>
      </c>
      <c r="AA29" s="376"/>
      <c r="AB29" s="376"/>
      <c r="AC29" s="376"/>
      <c r="AD29" s="376"/>
      <c r="AE29" s="376"/>
      <c r="AF29" s="376"/>
      <c r="AG29" s="377"/>
      <c r="AH29" s="372">
        <v>315</v>
      </c>
      <c r="AI29" s="373"/>
      <c r="AJ29" s="373"/>
      <c r="AK29" s="373"/>
      <c r="AL29" s="374"/>
      <c r="AM29" s="372">
        <v>988678</v>
      </c>
      <c r="AN29" s="373"/>
      <c r="AO29" s="373"/>
      <c r="AP29" s="373"/>
      <c r="AQ29" s="373"/>
      <c r="AR29" s="374"/>
      <c r="AS29" s="372">
        <v>3139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1060796</v>
      </c>
      <c r="BO29" s="420"/>
      <c r="BP29" s="420"/>
      <c r="BQ29" s="420"/>
      <c r="BR29" s="420"/>
      <c r="BS29" s="420"/>
      <c r="BT29" s="420"/>
      <c r="BU29" s="421"/>
      <c r="BV29" s="419">
        <v>954446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8049255</v>
      </c>
      <c r="BO30" s="454"/>
      <c r="BP30" s="454"/>
      <c r="BQ30" s="454"/>
      <c r="BR30" s="454"/>
      <c r="BS30" s="454"/>
      <c r="BT30" s="454"/>
      <c r="BU30" s="455"/>
      <c r="BV30" s="453">
        <v>5570460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69"/>
      <c r="BE34" s="367">
        <f>IF(BG34="","",MAX(C34:D43,U34:V43,AM34:AN43)+1)</f>
        <v>11</v>
      </c>
      <c r="BF34" s="367"/>
      <c r="BG34" s="368" t="str">
        <f>IF('各会計、関係団体の財政状況及び健全化判断比率'!B37="","",'各会計、関係団体の財政状況及び健全化判断比率'!B37)</f>
        <v>浄化槽事業特別会計</v>
      </c>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東山梨行政事務組合</v>
      </c>
      <c r="BZ34" s="368"/>
      <c r="CA34" s="368"/>
      <c r="CB34" s="368"/>
      <c r="CC34" s="368"/>
      <c r="CD34" s="368"/>
      <c r="CE34" s="368"/>
      <c r="CF34" s="368"/>
      <c r="CG34" s="368"/>
      <c r="CH34" s="368"/>
      <c r="CI34" s="368"/>
      <c r="CJ34" s="368"/>
      <c r="CK34" s="368"/>
      <c r="CL34" s="368"/>
      <c r="CM34" s="368"/>
      <c r="CN34" s="169"/>
      <c r="CO34" s="367">
        <f>IF(CQ34="","",MAX(C34:D43,U34:V43,AM34:AN43,BE34:BF43,BW34:BX43)+1)</f>
        <v>23</v>
      </c>
      <c r="CP34" s="367"/>
      <c r="CQ34" s="368" t="str">
        <f>IF('各会計、関係団体の財政状況及び健全化判断比率'!BS7="","",'各会計、関係団体の財政状況及び健全化判断比率'!BS7)</f>
        <v>山梨市フルーツパーク株式会社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IF('各会計、関係団体の財政状況及び健全化判断比率'!B34="","",'各会計、関係団体の財政状況及び健全化判断比率'!B34)</f>
        <v>簡易水道事業会計</v>
      </c>
      <c r="AP35" s="368"/>
      <c r="AQ35" s="368"/>
      <c r="AR35" s="368"/>
      <c r="AS35" s="368"/>
      <c r="AT35" s="368"/>
      <c r="AU35" s="368"/>
      <c r="AV35" s="368"/>
      <c r="AW35" s="368"/>
      <c r="AX35" s="368"/>
      <c r="AY35" s="368"/>
      <c r="AZ35" s="368"/>
      <c r="BA35" s="368"/>
      <c r="BB35" s="368"/>
      <c r="BC35" s="368"/>
      <c r="BD35" s="169"/>
      <c r="BE35" s="367">
        <f t="shared" ref="BE35:BE43" si="1">IF(BG35="","",BE34+1)</f>
        <v>12</v>
      </c>
      <c r="BF35" s="367"/>
      <c r="BG35" s="368" t="str">
        <f>IF('各会計、関係団体の財政状況及び健全化判断比率'!B38="","",'各会計、関係団体の財政状況及び健全化判断比率'!B38)</f>
        <v>活性化事業特別会計</v>
      </c>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甲府・峡東地域ごみ処理施設事務組合</v>
      </c>
      <c r="BZ35" s="368"/>
      <c r="CA35" s="368"/>
      <c r="CB35" s="368"/>
      <c r="CC35" s="368"/>
      <c r="CD35" s="368"/>
      <c r="CE35" s="368"/>
      <c r="CF35" s="368"/>
      <c r="CG35" s="368"/>
      <c r="CH35" s="368"/>
      <c r="CI35" s="368"/>
      <c r="CJ35" s="368"/>
      <c r="CK35" s="368"/>
      <c r="CL35" s="368"/>
      <c r="CM35" s="368"/>
      <c r="CN35" s="169"/>
      <c r="CO35" s="367">
        <f t="shared" ref="CO35:CO43" si="3">IF(CQ35="","",CO34+1)</f>
        <v>24</v>
      </c>
      <c r="CP35" s="367"/>
      <c r="CQ35" s="368" t="str">
        <f>IF('各会計、関係団体の財政状況及び健全化判断比率'!BS8="","",'各会計、関係団体の財政状況及び健全化判断比率'!BS8)</f>
        <v>有限会社みとみ</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交通・火災災害共済事業特別会計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IF('各会計、関係団体の財政状況及び健全化判断比率'!B35="","",'各会計、関係団体の財政状況及び健全化判断比率'!B35)</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峡東地域広域水道企業団</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介護保険特別会計</v>
      </c>
      <c r="X37" s="368"/>
      <c r="Y37" s="368"/>
      <c r="Z37" s="368"/>
      <c r="AA37" s="368"/>
      <c r="AB37" s="368"/>
      <c r="AC37" s="368"/>
      <c r="AD37" s="368"/>
      <c r="AE37" s="368"/>
      <c r="AF37" s="368"/>
      <c r="AG37" s="368"/>
      <c r="AH37" s="368"/>
      <c r="AI37" s="368"/>
      <c r="AJ37" s="368"/>
      <c r="AK37" s="368"/>
      <c r="AL37" s="169"/>
      <c r="AM37" s="367">
        <f t="shared" si="0"/>
        <v>10</v>
      </c>
      <c r="AN37" s="367"/>
      <c r="AO37" s="368" t="str">
        <f>IF('各会計、関係団体の財政状況及び健全化判断比率'!B36="","",'各会計、関係団体の財政状況及び健全化判断比率'!B36)</f>
        <v>病院事業会計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山梨県後期高齢者医療広域連合（一般会計）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6</v>
      </c>
      <c r="V38" s="367"/>
      <c r="W38" s="368" t="str">
        <f>IF('各会計、関係団体の財政状況及び健全化判断比率'!B32="","",'各会計、関係団体の財政状況及び健全化判断比率'!B32)</f>
        <v>居宅介護予防支援事業特別会計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山梨県後期高齢者医療広域連合（後期高齢者特別会計）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18</v>
      </c>
      <c r="BX39" s="367"/>
      <c r="BY39" s="368" t="str">
        <f>IF('各会計、関係団体の財政状況及び健全化判断比率'!B73="","",'各会計、関係団体の財政状況及び健全化判断比率'!B73)</f>
        <v>市町村総合事務組合（一般会計）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19</v>
      </c>
      <c r="BX40" s="367"/>
      <c r="BY40" s="368" t="str">
        <f>IF('各会計、関係団体の財政状況及び健全化判断比率'!B74="","",'各会計、関係団体の財政状況及び健全化判断比率'!B74)</f>
        <v>市町村総合事務組合（電子化事業及び会館管理・研修事業特別会計）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20</v>
      </c>
      <c r="BX41" s="367"/>
      <c r="BY41" s="368" t="str">
        <f>IF('各会計、関係団体の財政状況及び健全化判断比率'!B75="","",'各会計、関係団体の財政状況及び健全化判断比率'!B75)</f>
        <v>市町村総合事務組合（一般廃棄物最終処分場事業特別会計）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21</v>
      </c>
      <c r="BX42" s="367"/>
      <c r="BY42" s="368" t="str">
        <f>IF('各会計、関係団体の財政状況及び健全化判断比率'!B76="","",'各会計、関係団体の財政状況及び健全化判断比率'!B76)</f>
        <v>市町村総合事務組合（入札参加資格審査事業費特別会計）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22</v>
      </c>
      <c r="BX43" s="367"/>
      <c r="BY43" s="368" t="str">
        <f>IF('各会計、関係団体の財政状況及び健全化判断比率'!B77="","",'各会計、関係団体の財政状況及び健全化判断比率'!B77)</f>
        <v>市町村総合事務組合（交通災害共済事業特別会計）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vkOTY/1COH5TSAq+HO4sMfiX3/FU9LqzJTmGismcFJ05lws4pkIpk756B+3glHQkBQCbPQwCpvlcJ6r+YR2wcQ==" saltValue="FLoJEOi/Tu2JM0i7Wi/5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topLeftCell="A20" zoomScale="115" zoomScaleNormal="115" zoomScaleSheetLayoutView="100" workbookViewId="0">
      <selection activeCell="F33" sqref="F3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51" t="s">
        <v>539</v>
      </c>
      <c r="D34" s="1151"/>
      <c r="E34" s="1152"/>
      <c r="F34" s="32">
        <v>5.49</v>
      </c>
      <c r="G34" s="33">
        <v>15.32</v>
      </c>
      <c r="H34" s="33">
        <v>17.989999999999998</v>
      </c>
      <c r="I34" s="33">
        <v>19.93</v>
      </c>
      <c r="J34" s="34">
        <v>18.920000000000002</v>
      </c>
      <c r="K34" s="22"/>
      <c r="L34" s="22"/>
      <c r="M34" s="22"/>
      <c r="N34" s="22"/>
      <c r="O34" s="22"/>
      <c r="P34" s="22"/>
    </row>
    <row r="35" spans="1:16" ht="39" customHeight="1" x14ac:dyDescent="0.2">
      <c r="A35" s="22"/>
      <c r="B35" s="35"/>
      <c r="C35" s="1145" t="s">
        <v>540</v>
      </c>
      <c r="D35" s="1146"/>
      <c r="E35" s="1147"/>
      <c r="F35" s="36">
        <v>7.47</v>
      </c>
      <c r="G35" s="37">
        <v>6.74</v>
      </c>
      <c r="H35" s="37">
        <v>6.69</v>
      </c>
      <c r="I35" s="37">
        <v>6.87</v>
      </c>
      <c r="J35" s="38">
        <v>6.72</v>
      </c>
      <c r="K35" s="22"/>
      <c r="L35" s="22"/>
      <c r="M35" s="22"/>
      <c r="N35" s="22"/>
      <c r="O35" s="22"/>
      <c r="P35" s="22"/>
    </row>
    <row r="36" spans="1:16" ht="39" customHeight="1" x14ac:dyDescent="0.2">
      <c r="A36" s="22"/>
      <c r="B36" s="35"/>
      <c r="C36" s="1145" t="s">
        <v>541</v>
      </c>
      <c r="D36" s="1146"/>
      <c r="E36" s="1147"/>
      <c r="F36" s="36">
        <v>0.73</v>
      </c>
      <c r="G36" s="37">
        <v>0.09</v>
      </c>
      <c r="H36" s="37">
        <v>1</v>
      </c>
      <c r="I36" s="37">
        <v>1</v>
      </c>
      <c r="J36" s="38">
        <v>1.69</v>
      </c>
      <c r="K36" s="22"/>
      <c r="L36" s="22"/>
      <c r="M36" s="22"/>
      <c r="N36" s="22"/>
      <c r="O36" s="22"/>
      <c r="P36" s="22"/>
    </row>
    <row r="37" spans="1:16" ht="39" customHeight="1" x14ac:dyDescent="0.2">
      <c r="A37" s="22"/>
      <c r="B37" s="35"/>
      <c r="C37" s="1145" t="s">
        <v>542</v>
      </c>
      <c r="D37" s="1146"/>
      <c r="E37" s="1147"/>
      <c r="F37" s="36">
        <v>0.96</v>
      </c>
      <c r="G37" s="37">
        <v>0.82</v>
      </c>
      <c r="H37" s="37">
        <v>1.25</v>
      </c>
      <c r="I37" s="37">
        <v>1.41</v>
      </c>
      <c r="J37" s="38">
        <v>1.19</v>
      </c>
      <c r="K37" s="22"/>
      <c r="L37" s="22"/>
      <c r="M37" s="22"/>
      <c r="N37" s="22"/>
      <c r="O37" s="22"/>
      <c r="P37" s="22"/>
    </row>
    <row r="38" spans="1:16" ht="39" customHeight="1" x14ac:dyDescent="0.2">
      <c r="A38" s="22"/>
      <c r="B38" s="35"/>
      <c r="C38" s="1145" t="s">
        <v>543</v>
      </c>
      <c r="D38" s="1146"/>
      <c r="E38" s="1147"/>
      <c r="F38" s="36">
        <v>1.1599999999999999</v>
      </c>
      <c r="G38" s="37">
        <v>1.33</v>
      </c>
      <c r="H38" s="37">
        <v>2.3199999999999998</v>
      </c>
      <c r="I38" s="37">
        <v>2.59</v>
      </c>
      <c r="J38" s="38">
        <v>1</v>
      </c>
      <c r="K38" s="22"/>
      <c r="L38" s="22"/>
      <c r="M38" s="22"/>
      <c r="N38" s="22"/>
      <c r="O38" s="22"/>
      <c r="P38" s="22"/>
    </row>
    <row r="39" spans="1:16" ht="39" customHeight="1" x14ac:dyDescent="0.2">
      <c r="A39" s="22"/>
      <c r="B39" s="35"/>
      <c r="C39" s="1145" t="s">
        <v>544</v>
      </c>
      <c r="D39" s="1146"/>
      <c r="E39" s="1147"/>
      <c r="F39" s="36">
        <v>0.26</v>
      </c>
      <c r="G39" s="37">
        <v>0.28999999999999998</v>
      </c>
      <c r="H39" s="37">
        <v>0.33</v>
      </c>
      <c r="I39" s="37">
        <v>0.37</v>
      </c>
      <c r="J39" s="38">
        <v>0.4</v>
      </c>
      <c r="K39" s="22"/>
      <c r="L39" s="22"/>
      <c r="M39" s="22"/>
      <c r="N39" s="22"/>
      <c r="O39" s="22"/>
      <c r="P39" s="22"/>
    </row>
    <row r="40" spans="1:16" ht="39" customHeight="1" x14ac:dyDescent="0.2">
      <c r="A40" s="22"/>
      <c r="B40" s="35"/>
      <c r="C40" s="1145" t="s">
        <v>545</v>
      </c>
      <c r="D40" s="1146"/>
      <c r="E40" s="1147"/>
      <c r="F40" s="36">
        <v>0.13</v>
      </c>
      <c r="G40" s="37">
        <v>0.12</v>
      </c>
      <c r="H40" s="37">
        <v>0.2</v>
      </c>
      <c r="I40" s="37">
        <v>0.14000000000000001</v>
      </c>
      <c r="J40" s="38">
        <v>0.17</v>
      </c>
      <c r="K40" s="22"/>
      <c r="L40" s="22"/>
      <c r="M40" s="22"/>
      <c r="N40" s="22"/>
      <c r="O40" s="22"/>
      <c r="P40" s="22"/>
    </row>
    <row r="41" spans="1:16" ht="39" customHeight="1" x14ac:dyDescent="0.2">
      <c r="A41" s="22"/>
      <c r="B41" s="35"/>
      <c r="C41" s="1145" t="s">
        <v>546</v>
      </c>
      <c r="D41" s="1146"/>
      <c r="E41" s="1147"/>
      <c r="F41" s="36">
        <v>0.05</v>
      </c>
      <c r="G41" s="37">
        <v>0.04</v>
      </c>
      <c r="H41" s="37">
        <v>0.03</v>
      </c>
      <c r="I41" s="37">
        <v>0.04</v>
      </c>
      <c r="J41" s="38">
        <v>0.02</v>
      </c>
      <c r="K41" s="22"/>
      <c r="L41" s="22"/>
      <c r="M41" s="22"/>
      <c r="N41" s="22"/>
      <c r="O41" s="22"/>
      <c r="P41" s="22"/>
    </row>
    <row r="42" spans="1:16" ht="39" customHeight="1" x14ac:dyDescent="0.2">
      <c r="A42" s="22"/>
      <c r="B42" s="39"/>
      <c r="C42" s="1145" t="s">
        <v>547</v>
      </c>
      <c r="D42" s="1146"/>
      <c r="E42" s="1147"/>
      <c r="F42" s="36" t="s">
        <v>494</v>
      </c>
      <c r="G42" s="37" t="s">
        <v>494</v>
      </c>
      <c r="H42" s="37" t="s">
        <v>494</v>
      </c>
      <c r="I42" s="37" t="s">
        <v>494</v>
      </c>
      <c r="J42" s="38" t="s">
        <v>494</v>
      </c>
      <c r="K42" s="22"/>
      <c r="L42" s="22"/>
      <c r="M42" s="22"/>
      <c r="N42" s="22"/>
      <c r="O42" s="22"/>
      <c r="P42" s="22"/>
    </row>
    <row r="43" spans="1:16" ht="39" customHeight="1" thickBot="1" x14ac:dyDescent="0.25">
      <c r="A43" s="22"/>
      <c r="B43" s="40"/>
      <c r="C43" s="1148" t="s">
        <v>548</v>
      </c>
      <c r="D43" s="1149"/>
      <c r="E43" s="1150"/>
      <c r="F43" s="41">
        <v>0</v>
      </c>
      <c r="G43" s="42">
        <v>0.01</v>
      </c>
      <c r="H43" s="42">
        <v>0.01</v>
      </c>
      <c r="I43" s="42">
        <v>0.02</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sheetData>
  <sheetProtection algorithmName="SHA-512" hashValue="WoJmjH2vNPfVMIQ/bCxwd83nssjcmbsba17x5a/jGHy2VCFeydPKLaE/DHpBCiyagwMOHK8PfLLACPFKMjjpug==" saltValue="v2VXlfthh5xj11roX2jY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H38" zoomScale="175" zoomScaleNormal="175" zoomScaleSheetLayoutView="55" workbookViewId="0">
      <selection activeCell="U48" sqref="U4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2419</v>
      </c>
      <c r="L45" s="60">
        <v>2463</v>
      </c>
      <c r="M45" s="60">
        <v>2482</v>
      </c>
      <c r="N45" s="60">
        <v>2445</v>
      </c>
      <c r="O45" s="61">
        <v>2264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494</v>
      </c>
      <c r="L46" s="64" t="s">
        <v>494</v>
      </c>
      <c r="M46" s="64" t="s">
        <v>494</v>
      </c>
      <c r="N46" s="64" t="s">
        <v>494</v>
      </c>
      <c r="O46" s="65" t="s">
        <v>494</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494</v>
      </c>
      <c r="L47" s="64" t="s">
        <v>494</v>
      </c>
      <c r="M47" s="64" t="s">
        <v>494</v>
      </c>
      <c r="N47" s="64" t="s">
        <v>494</v>
      </c>
      <c r="O47" s="65" t="s">
        <v>494</v>
      </c>
      <c r="P47" s="48"/>
      <c r="Q47" s="48"/>
      <c r="R47" s="48"/>
      <c r="S47" s="48"/>
      <c r="T47" s="48"/>
      <c r="U47" s="48"/>
    </row>
    <row r="48" spans="1:21" ht="30.75" customHeight="1" x14ac:dyDescent="0.2">
      <c r="A48" s="48"/>
      <c r="B48" s="1178"/>
      <c r="C48" s="1179"/>
      <c r="D48" s="62"/>
      <c r="E48" s="1155" t="s">
        <v>13</v>
      </c>
      <c r="F48" s="1155"/>
      <c r="G48" s="1155"/>
      <c r="H48" s="1155"/>
      <c r="I48" s="1155"/>
      <c r="J48" s="1156"/>
      <c r="K48" s="63">
        <v>586</v>
      </c>
      <c r="L48" s="64">
        <v>544</v>
      </c>
      <c r="M48" s="64">
        <v>583</v>
      </c>
      <c r="N48" s="64">
        <v>601</v>
      </c>
      <c r="O48" s="65">
        <v>531</v>
      </c>
      <c r="P48" s="48"/>
      <c r="Q48" s="48"/>
      <c r="R48" s="48"/>
      <c r="S48" s="48"/>
      <c r="T48" s="48"/>
      <c r="U48" s="48"/>
    </row>
    <row r="49" spans="1:21" ht="30.75" customHeight="1" x14ac:dyDescent="0.2">
      <c r="A49" s="48"/>
      <c r="B49" s="1178"/>
      <c r="C49" s="1179"/>
      <c r="D49" s="62"/>
      <c r="E49" s="1155" t="s">
        <v>14</v>
      </c>
      <c r="F49" s="1155"/>
      <c r="G49" s="1155"/>
      <c r="H49" s="1155"/>
      <c r="I49" s="1155"/>
      <c r="J49" s="1156"/>
      <c r="K49" s="63">
        <v>251</v>
      </c>
      <c r="L49" s="64">
        <v>254</v>
      </c>
      <c r="M49" s="64">
        <v>209</v>
      </c>
      <c r="N49" s="64">
        <v>197</v>
      </c>
      <c r="O49" s="65">
        <v>191</v>
      </c>
      <c r="P49" s="48"/>
      <c r="Q49" s="48"/>
      <c r="R49" s="48"/>
      <c r="S49" s="48"/>
      <c r="T49" s="48"/>
      <c r="U49" s="48"/>
    </row>
    <row r="50" spans="1:21" ht="30.75" customHeight="1" x14ac:dyDescent="0.2">
      <c r="A50" s="48"/>
      <c r="B50" s="1178"/>
      <c r="C50" s="1179"/>
      <c r="D50" s="62"/>
      <c r="E50" s="1155" t="s">
        <v>15</v>
      </c>
      <c r="F50" s="1155"/>
      <c r="G50" s="1155"/>
      <c r="H50" s="1155"/>
      <c r="I50" s="1155"/>
      <c r="J50" s="1156"/>
      <c r="K50" s="63">
        <v>17</v>
      </c>
      <c r="L50" s="64">
        <v>17</v>
      </c>
      <c r="M50" s="64">
        <v>15</v>
      </c>
      <c r="N50" s="64">
        <v>15</v>
      </c>
      <c r="O50" s="65">
        <v>10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494</v>
      </c>
      <c r="L51" s="64" t="s">
        <v>494</v>
      </c>
      <c r="M51" s="64" t="s">
        <v>494</v>
      </c>
      <c r="N51" s="64" t="s">
        <v>494</v>
      </c>
      <c r="O51" s="65" t="s">
        <v>494</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2284</v>
      </c>
      <c r="L52" s="64">
        <v>2260</v>
      </c>
      <c r="M52" s="64">
        <v>2209</v>
      </c>
      <c r="N52" s="64">
        <v>2137</v>
      </c>
      <c r="O52" s="65">
        <v>1991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989</v>
      </c>
      <c r="L53" s="69">
        <v>1018</v>
      </c>
      <c r="M53" s="69">
        <v>1080</v>
      </c>
      <c r="N53" s="69">
        <v>1121</v>
      </c>
      <c r="O53" s="70">
        <v>1005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xugBV7nTlxvmSdwbhpryrDEqFTrxK+Ad6NQYvqu0wl6ku/gfyb1JZhp3pPBCIBsrOQKuCNJkf9ia+7GNiFqHQ==" saltValue="oNPGKAQouCbzRlhlLLx1K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38" zoomScale="175" zoomScaleNormal="175" zoomScaleSheetLayoutView="100" workbookViewId="0">
      <selection activeCell="K47" sqref="K47"/>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532</v>
      </c>
      <c r="J40" s="103" t="s">
        <v>533</v>
      </c>
      <c r="K40" s="103" t="s">
        <v>534</v>
      </c>
      <c r="L40" s="103" t="s">
        <v>535</v>
      </c>
      <c r="M40" s="104" t="s">
        <v>536</v>
      </c>
    </row>
    <row r="41" spans="2:13" ht="27.75" customHeight="1" x14ac:dyDescent="0.2">
      <c r="B41" s="1196" t="s">
        <v>30</v>
      </c>
      <c r="C41" s="1197"/>
      <c r="D41" s="105"/>
      <c r="E41" s="1198" t="s">
        <v>31</v>
      </c>
      <c r="F41" s="1198"/>
      <c r="G41" s="1198"/>
      <c r="H41" s="1199"/>
      <c r="I41" s="343">
        <v>24290</v>
      </c>
      <c r="J41" s="344">
        <v>23304</v>
      </c>
      <c r="K41" s="344">
        <v>21552</v>
      </c>
      <c r="L41" s="344">
        <v>19892</v>
      </c>
      <c r="M41" s="345">
        <v>18436</v>
      </c>
    </row>
    <row r="42" spans="2:13" ht="27.75" customHeight="1" x14ac:dyDescent="0.2">
      <c r="B42" s="1186"/>
      <c r="C42" s="1187"/>
      <c r="D42" s="106"/>
      <c r="E42" s="1190" t="s">
        <v>32</v>
      </c>
      <c r="F42" s="1190"/>
      <c r="G42" s="1190"/>
      <c r="H42" s="1191"/>
      <c r="I42" s="346">
        <v>185</v>
      </c>
      <c r="J42" s="347">
        <v>169</v>
      </c>
      <c r="K42" s="347">
        <v>155</v>
      </c>
      <c r="L42" s="347">
        <v>141</v>
      </c>
      <c r="M42" s="348">
        <v>131</v>
      </c>
    </row>
    <row r="43" spans="2:13" ht="27.75" customHeight="1" x14ac:dyDescent="0.2">
      <c r="B43" s="1186"/>
      <c r="C43" s="1187"/>
      <c r="D43" s="106"/>
      <c r="E43" s="1190" t="s">
        <v>33</v>
      </c>
      <c r="F43" s="1190"/>
      <c r="G43" s="1190"/>
      <c r="H43" s="1191"/>
      <c r="I43" s="346">
        <v>8120</v>
      </c>
      <c r="J43" s="347">
        <v>7720</v>
      </c>
      <c r="K43" s="347">
        <v>7287</v>
      </c>
      <c r="L43" s="347">
        <v>7193</v>
      </c>
      <c r="M43" s="348">
        <v>6899</v>
      </c>
    </row>
    <row r="44" spans="2:13" ht="27.75" customHeight="1" x14ac:dyDescent="0.2">
      <c r="B44" s="1186"/>
      <c r="C44" s="1187"/>
      <c r="D44" s="106"/>
      <c r="E44" s="1190" t="s">
        <v>34</v>
      </c>
      <c r="F44" s="1190"/>
      <c r="G44" s="1190"/>
      <c r="H44" s="1191"/>
      <c r="I44" s="346">
        <v>1758</v>
      </c>
      <c r="J44" s="347">
        <v>1600</v>
      </c>
      <c r="K44" s="347">
        <v>1412</v>
      </c>
      <c r="L44" s="347">
        <v>1235</v>
      </c>
      <c r="M44" s="348">
        <v>1086</v>
      </c>
    </row>
    <row r="45" spans="2:13" ht="27.75" customHeight="1" x14ac:dyDescent="0.2">
      <c r="B45" s="1186"/>
      <c r="C45" s="1187"/>
      <c r="D45" s="106"/>
      <c r="E45" s="1190" t="s">
        <v>35</v>
      </c>
      <c r="F45" s="1190"/>
      <c r="G45" s="1190"/>
      <c r="H45" s="1191"/>
      <c r="I45" s="346">
        <v>2562</v>
      </c>
      <c r="J45" s="347">
        <v>2528</v>
      </c>
      <c r="K45" s="347">
        <v>2735</v>
      </c>
      <c r="L45" s="347">
        <v>2550</v>
      </c>
      <c r="M45" s="348">
        <v>2800</v>
      </c>
    </row>
    <row r="46" spans="2:13" ht="27.75" customHeight="1" x14ac:dyDescent="0.2">
      <c r="B46" s="1186"/>
      <c r="C46" s="1187"/>
      <c r="D46" s="107"/>
      <c r="E46" s="1190" t="s">
        <v>36</v>
      </c>
      <c r="F46" s="1190"/>
      <c r="G46" s="1190"/>
      <c r="H46" s="1191"/>
      <c r="I46" s="346">
        <v>1</v>
      </c>
      <c r="J46" s="347">
        <v>0</v>
      </c>
      <c r="K46" s="347">
        <v>0</v>
      </c>
      <c r="L46" s="347">
        <v>0</v>
      </c>
      <c r="M46" s="348">
        <v>0</v>
      </c>
    </row>
    <row r="47" spans="2:13" ht="27.75" customHeight="1" x14ac:dyDescent="0.2">
      <c r="B47" s="1186"/>
      <c r="C47" s="1187"/>
      <c r="D47" s="108"/>
      <c r="E47" s="1200" t="s">
        <v>37</v>
      </c>
      <c r="F47" s="1201"/>
      <c r="G47" s="1201"/>
      <c r="H47" s="1202"/>
      <c r="I47" s="346" t="s">
        <v>494</v>
      </c>
      <c r="J47" s="347" t="s">
        <v>494</v>
      </c>
      <c r="K47" s="347" t="s">
        <v>494</v>
      </c>
      <c r="L47" s="347" t="s">
        <v>494</v>
      </c>
      <c r="M47" s="348" t="s">
        <v>494</v>
      </c>
    </row>
    <row r="48" spans="2:13" ht="27.75" customHeight="1" x14ac:dyDescent="0.2">
      <c r="B48" s="1186"/>
      <c r="C48" s="1187"/>
      <c r="D48" s="106"/>
      <c r="E48" s="1190" t="s">
        <v>38</v>
      </c>
      <c r="F48" s="1190"/>
      <c r="G48" s="1190"/>
      <c r="H48" s="1191"/>
      <c r="I48" s="346" t="s">
        <v>494</v>
      </c>
      <c r="J48" s="347" t="s">
        <v>494</v>
      </c>
      <c r="K48" s="347" t="s">
        <v>494</v>
      </c>
      <c r="L48" s="347" t="s">
        <v>494</v>
      </c>
      <c r="M48" s="348" t="s">
        <v>494</v>
      </c>
    </row>
    <row r="49" spans="2:13" ht="27.75" customHeight="1" x14ac:dyDescent="0.2">
      <c r="B49" s="1188"/>
      <c r="C49" s="1189"/>
      <c r="D49" s="106"/>
      <c r="E49" s="1190" t="s">
        <v>39</v>
      </c>
      <c r="F49" s="1190"/>
      <c r="G49" s="1190"/>
      <c r="H49" s="1191"/>
      <c r="I49" s="346" t="s">
        <v>494</v>
      </c>
      <c r="J49" s="347" t="s">
        <v>494</v>
      </c>
      <c r="K49" s="347" t="s">
        <v>494</v>
      </c>
      <c r="L49" s="347" t="s">
        <v>494</v>
      </c>
      <c r="M49" s="348" t="s">
        <v>494</v>
      </c>
    </row>
    <row r="50" spans="2:13" ht="27.75" customHeight="1" x14ac:dyDescent="0.2">
      <c r="B50" s="1184" t="s">
        <v>40</v>
      </c>
      <c r="C50" s="1185"/>
      <c r="D50" s="109"/>
      <c r="E50" s="1190" t="s">
        <v>41</v>
      </c>
      <c r="F50" s="1190"/>
      <c r="G50" s="1190"/>
      <c r="H50" s="1191"/>
      <c r="I50" s="346">
        <v>6665</v>
      </c>
      <c r="J50" s="347">
        <v>8207</v>
      </c>
      <c r="K50" s="347">
        <v>9322</v>
      </c>
      <c r="L50" s="347">
        <v>9920</v>
      </c>
      <c r="M50" s="348">
        <v>12348</v>
      </c>
    </row>
    <row r="51" spans="2:13" ht="27.75" customHeight="1" x14ac:dyDescent="0.2">
      <c r="B51" s="1186"/>
      <c r="C51" s="1187"/>
      <c r="D51" s="106"/>
      <c r="E51" s="1190" t="s">
        <v>42</v>
      </c>
      <c r="F51" s="1190"/>
      <c r="G51" s="1190"/>
      <c r="H51" s="1191"/>
      <c r="I51" s="346">
        <v>2007</v>
      </c>
      <c r="J51" s="347">
        <v>2006</v>
      </c>
      <c r="K51" s="347">
        <v>2062</v>
      </c>
      <c r="L51" s="347">
        <v>1994</v>
      </c>
      <c r="M51" s="348">
        <v>1998</v>
      </c>
    </row>
    <row r="52" spans="2:13" ht="27.75" customHeight="1" x14ac:dyDescent="0.2">
      <c r="B52" s="1188"/>
      <c r="C52" s="1189"/>
      <c r="D52" s="106"/>
      <c r="E52" s="1190" t="s">
        <v>43</v>
      </c>
      <c r="F52" s="1190"/>
      <c r="G52" s="1190"/>
      <c r="H52" s="1191"/>
      <c r="I52" s="346">
        <v>20855</v>
      </c>
      <c r="J52" s="347">
        <v>19569</v>
      </c>
      <c r="K52" s="347">
        <v>18060</v>
      </c>
      <c r="L52" s="347">
        <v>16731</v>
      </c>
      <c r="M52" s="348">
        <v>16033</v>
      </c>
    </row>
    <row r="53" spans="2:13" ht="27.75" customHeight="1" thickBot="1" x14ac:dyDescent="0.25">
      <c r="B53" s="1192" t="s">
        <v>19</v>
      </c>
      <c r="C53" s="1193"/>
      <c r="D53" s="110"/>
      <c r="E53" s="1194" t="s">
        <v>44</v>
      </c>
      <c r="F53" s="1194"/>
      <c r="G53" s="1194"/>
      <c r="H53" s="1195"/>
      <c r="I53" s="349">
        <v>7390</v>
      </c>
      <c r="J53" s="350">
        <v>5540</v>
      </c>
      <c r="K53" s="350">
        <v>3697</v>
      </c>
      <c r="L53" s="350">
        <v>2366</v>
      </c>
      <c r="M53" s="351">
        <v>-1025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BWHZAoGEjYRQe9WAiRaEVeMQ1Hkun3iXWSiH+/hD/tLPAv/R4Yab1Iq+k5OHiVS1Me6J9+yS3YNdzojJLa4gw==" saltValue="1zfeP1/Vz0gI/iozTY8i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8" sqref="H58: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534</v>
      </c>
      <c r="G54" s="119" t="s">
        <v>535</v>
      </c>
      <c r="H54" s="120" t="s">
        <v>536</v>
      </c>
    </row>
    <row r="55" spans="2:8" ht="52.5" customHeight="1" x14ac:dyDescent="0.2">
      <c r="B55" s="121"/>
      <c r="C55" s="1211" t="s">
        <v>46</v>
      </c>
      <c r="D55" s="1211"/>
      <c r="E55" s="1212"/>
      <c r="F55" s="352">
        <v>2769</v>
      </c>
      <c r="G55" s="352">
        <v>2769</v>
      </c>
      <c r="H55" s="353">
        <v>2770</v>
      </c>
    </row>
    <row r="56" spans="2:8" ht="52.5" customHeight="1" x14ac:dyDescent="0.2">
      <c r="B56" s="122"/>
      <c r="C56" s="1213" t="s">
        <v>47</v>
      </c>
      <c r="D56" s="1213"/>
      <c r="E56" s="1214"/>
      <c r="F56" s="354">
        <v>954</v>
      </c>
      <c r="G56" s="354">
        <v>954</v>
      </c>
      <c r="H56" s="355">
        <v>1061</v>
      </c>
    </row>
    <row r="57" spans="2:8" ht="53.25" customHeight="1" x14ac:dyDescent="0.2">
      <c r="B57" s="122"/>
      <c r="C57" s="1215" t="s">
        <v>48</v>
      </c>
      <c r="D57" s="1215"/>
      <c r="E57" s="1216"/>
      <c r="F57" s="356">
        <v>5128</v>
      </c>
      <c r="G57" s="356">
        <v>5570</v>
      </c>
      <c r="H57" s="357">
        <v>8049</v>
      </c>
    </row>
    <row r="58" spans="2:8" ht="45.75" customHeight="1" x14ac:dyDescent="0.2">
      <c r="B58" s="123"/>
      <c r="C58" s="1203" t="s">
        <v>566</v>
      </c>
      <c r="D58" s="1204"/>
      <c r="E58" s="1205"/>
      <c r="F58" s="358">
        <v>3399</v>
      </c>
      <c r="G58" s="358">
        <v>3610</v>
      </c>
      <c r="H58" s="359">
        <v>6000</v>
      </c>
    </row>
    <row r="59" spans="2:8" ht="45.75" customHeight="1" x14ac:dyDescent="0.2">
      <c r="B59" s="123"/>
      <c r="C59" s="1203" t="s">
        <v>567</v>
      </c>
      <c r="D59" s="1204"/>
      <c r="E59" s="1205"/>
      <c r="F59" s="358">
        <v>1157</v>
      </c>
      <c r="G59" s="358">
        <v>1107</v>
      </c>
      <c r="H59" s="359">
        <v>1057</v>
      </c>
    </row>
    <row r="60" spans="2:8" ht="45.75" customHeight="1" x14ac:dyDescent="0.2">
      <c r="B60" s="123"/>
      <c r="C60" s="1203" t="s">
        <v>568</v>
      </c>
      <c r="D60" s="1204"/>
      <c r="E60" s="1205"/>
      <c r="F60" s="358">
        <v>453</v>
      </c>
      <c r="G60" s="358">
        <v>453</v>
      </c>
      <c r="H60" s="359">
        <v>453</v>
      </c>
    </row>
    <row r="61" spans="2:8" ht="45.75" customHeight="1" x14ac:dyDescent="0.2">
      <c r="B61" s="123"/>
      <c r="C61" s="1203" t="s">
        <v>569</v>
      </c>
      <c r="D61" s="1204"/>
      <c r="E61" s="1205"/>
      <c r="F61" s="358">
        <v>0</v>
      </c>
      <c r="G61" s="358">
        <v>100</v>
      </c>
      <c r="H61" s="359">
        <v>200</v>
      </c>
    </row>
    <row r="62" spans="2:8" ht="45.75" customHeight="1" thickBot="1" x14ac:dyDescent="0.25">
      <c r="B62" s="124"/>
      <c r="C62" s="1206" t="s">
        <v>570</v>
      </c>
      <c r="D62" s="1207"/>
      <c r="E62" s="1208"/>
      <c r="F62" s="360">
        <v>0</v>
      </c>
      <c r="G62" s="360">
        <v>164</v>
      </c>
      <c r="H62" s="361">
        <v>162</v>
      </c>
    </row>
    <row r="63" spans="2:8" ht="52.5" customHeight="1" thickBot="1" x14ac:dyDescent="0.25">
      <c r="B63" s="125"/>
      <c r="C63" s="1209" t="s">
        <v>49</v>
      </c>
      <c r="D63" s="1209"/>
      <c r="E63" s="1210"/>
      <c r="F63" s="362">
        <v>8851</v>
      </c>
      <c r="G63" s="362">
        <v>9294</v>
      </c>
      <c r="H63" s="363">
        <v>11880</v>
      </c>
    </row>
    <row r="64" spans="2:8" ht="13.2" x14ac:dyDescent="0.2"/>
  </sheetData>
  <sheetProtection algorithmName="SHA-512" hashValue="3KhTHwLdTMwPgVi/kJMKgXkpKlKE+h1NeHwNxPrjHnfVgXjMVJzlFzF2kpar1dFQHGWQRsYzqH6LY8w4Ksw6dw==" saltValue="QxJZnxGB8nqceO/6Y0EI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531</v>
      </c>
      <c r="G2" s="139"/>
      <c r="H2" s="140"/>
    </row>
    <row r="3" spans="1:8" x14ac:dyDescent="0.2">
      <c r="A3" s="136" t="s">
        <v>524</v>
      </c>
      <c r="B3" s="141"/>
      <c r="C3" s="142"/>
      <c r="D3" s="143">
        <v>53311</v>
      </c>
      <c r="E3" s="144"/>
      <c r="F3" s="145">
        <v>92632</v>
      </c>
      <c r="G3" s="146"/>
      <c r="H3" s="147"/>
    </row>
    <row r="4" spans="1:8" x14ac:dyDescent="0.2">
      <c r="A4" s="148"/>
      <c r="B4" s="149"/>
      <c r="C4" s="150"/>
      <c r="D4" s="151">
        <v>14384</v>
      </c>
      <c r="E4" s="152"/>
      <c r="F4" s="153">
        <v>47978</v>
      </c>
      <c r="G4" s="154"/>
      <c r="H4" s="155"/>
    </row>
    <row r="5" spans="1:8" x14ac:dyDescent="0.2">
      <c r="A5" s="136" t="s">
        <v>526</v>
      </c>
      <c r="B5" s="141"/>
      <c r="C5" s="142"/>
      <c r="D5" s="143">
        <v>67157</v>
      </c>
      <c r="E5" s="144"/>
      <c r="F5" s="145">
        <v>96469</v>
      </c>
      <c r="G5" s="146"/>
      <c r="H5" s="147"/>
    </row>
    <row r="6" spans="1:8" x14ac:dyDescent="0.2">
      <c r="A6" s="148"/>
      <c r="B6" s="149"/>
      <c r="C6" s="150"/>
      <c r="D6" s="151">
        <v>13427</v>
      </c>
      <c r="E6" s="152"/>
      <c r="F6" s="153">
        <v>49775</v>
      </c>
      <c r="G6" s="154"/>
      <c r="H6" s="155"/>
    </row>
    <row r="7" spans="1:8" x14ac:dyDescent="0.2">
      <c r="A7" s="136" t="s">
        <v>527</v>
      </c>
      <c r="B7" s="141"/>
      <c r="C7" s="142"/>
      <c r="D7" s="143">
        <v>44617</v>
      </c>
      <c r="E7" s="144"/>
      <c r="F7" s="145">
        <v>85743</v>
      </c>
      <c r="G7" s="146"/>
      <c r="H7" s="147"/>
    </row>
    <row r="8" spans="1:8" x14ac:dyDescent="0.2">
      <c r="A8" s="148"/>
      <c r="B8" s="149"/>
      <c r="C8" s="150"/>
      <c r="D8" s="151">
        <v>16783</v>
      </c>
      <c r="E8" s="152"/>
      <c r="F8" s="153">
        <v>45231</v>
      </c>
      <c r="G8" s="154"/>
      <c r="H8" s="155"/>
    </row>
    <row r="9" spans="1:8" x14ac:dyDescent="0.2">
      <c r="A9" s="136" t="s">
        <v>528</v>
      </c>
      <c r="B9" s="141"/>
      <c r="C9" s="142"/>
      <c r="D9" s="143">
        <v>49020</v>
      </c>
      <c r="E9" s="144"/>
      <c r="F9" s="145">
        <v>92509</v>
      </c>
      <c r="G9" s="146"/>
      <c r="H9" s="147"/>
    </row>
    <row r="10" spans="1:8" x14ac:dyDescent="0.2">
      <c r="A10" s="148"/>
      <c r="B10" s="149"/>
      <c r="C10" s="150"/>
      <c r="D10" s="151">
        <v>21654</v>
      </c>
      <c r="E10" s="152"/>
      <c r="F10" s="153">
        <v>52274</v>
      </c>
      <c r="G10" s="154"/>
      <c r="H10" s="155"/>
    </row>
    <row r="11" spans="1:8" x14ac:dyDescent="0.2">
      <c r="A11" s="136" t="s">
        <v>529</v>
      </c>
      <c r="B11" s="141"/>
      <c r="C11" s="142"/>
      <c r="D11" s="143">
        <v>59055</v>
      </c>
      <c r="E11" s="144"/>
      <c r="F11" s="145">
        <v>98544</v>
      </c>
      <c r="G11" s="146"/>
      <c r="H11" s="147"/>
    </row>
    <row r="12" spans="1:8" x14ac:dyDescent="0.2">
      <c r="A12" s="148"/>
      <c r="B12" s="149"/>
      <c r="C12" s="156"/>
      <c r="D12" s="151">
        <v>25652</v>
      </c>
      <c r="E12" s="152"/>
      <c r="F12" s="153">
        <v>55816</v>
      </c>
      <c r="G12" s="154"/>
      <c r="H12" s="155"/>
    </row>
    <row r="13" spans="1:8" x14ac:dyDescent="0.2">
      <c r="A13" s="136"/>
      <c r="B13" s="141"/>
      <c r="C13" s="157"/>
      <c r="D13" s="158">
        <v>54632</v>
      </c>
      <c r="E13" s="159"/>
      <c r="F13" s="160">
        <v>93179</v>
      </c>
      <c r="G13" s="161"/>
      <c r="H13" s="147"/>
    </row>
    <row r="14" spans="1:8" x14ac:dyDescent="0.2">
      <c r="A14" s="148"/>
      <c r="B14" s="149"/>
      <c r="C14" s="150"/>
      <c r="D14" s="151">
        <v>18380</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5.5</v>
      </c>
      <c r="C19" s="162">
        <f>ROUND(VALUE(SUBSTITUTE(実質収支比率等に係る経年分析!G$48,"▲","-")),2)</f>
        <v>15.33</v>
      </c>
      <c r="D19" s="162">
        <f>ROUND(VALUE(SUBSTITUTE(実質収支比率等に係る経年分析!H$48,"▲","-")),2)</f>
        <v>17.989999999999998</v>
      </c>
      <c r="E19" s="162">
        <f>ROUND(VALUE(SUBSTITUTE(実質収支比率等に係る経年分析!I$48,"▲","-")),2)</f>
        <v>19.940000000000001</v>
      </c>
      <c r="F19" s="162">
        <f>ROUND(VALUE(SUBSTITUTE(実質収支比率等に係る経年分析!J$48,"▲","-")),2)</f>
        <v>18.93</v>
      </c>
    </row>
    <row r="20" spans="1:11" x14ac:dyDescent="0.2">
      <c r="A20" s="162" t="s">
        <v>53</v>
      </c>
      <c r="B20" s="162">
        <f>ROUND(VALUE(SUBSTITUTE(実質収支比率等に係る経年分析!F$47,"▲","-")),2)</f>
        <v>26.14</v>
      </c>
      <c r="C20" s="162">
        <f>ROUND(VALUE(SUBSTITUTE(実質収支比率等に係る経年分析!G$47,"▲","-")),2)</f>
        <v>25.08</v>
      </c>
      <c r="D20" s="162">
        <f>ROUND(VALUE(SUBSTITUTE(実質収支比率等に係る経年分析!H$47,"▲","-")),2)</f>
        <v>25.99</v>
      </c>
      <c r="E20" s="162">
        <f>ROUND(VALUE(SUBSTITUTE(実質収支比率等に係る経年分析!I$47,"▲","-")),2)</f>
        <v>26.01</v>
      </c>
      <c r="F20" s="162">
        <f>ROUND(VALUE(SUBSTITUTE(実質収支比率等に係る経年分析!J$47,"▲","-")),2)</f>
        <v>25.73</v>
      </c>
    </row>
    <row r="21" spans="1:11" x14ac:dyDescent="0.2">
      <c r="A21" s="162" t="s">
        <v>54</v>
      </c>
      <c r="B21" s="162">
        <f>IF(ISNUMBER(VALUE(SUBSTITUTE(実質収支比率等に係る経年分析!F$49,"▲","-"))),ROUND(VALUE(SUBSTITUTE(実質収支比率等に係る経年分析!F$49,"▲","-")),2),NA())</f>
        <v>-1.2</v>
      </c>
      <c r="C21" s="162">
        <f>IF(ISNUMBER(VALUE(SUBSTITUTE(実質収支比率等に係る経年分析!G$49,"▲","-"))),ROUND(VALUE(SUBSTITUTE(実質収支比率等に係る経年分析!G$49,"▲","-")),2),NA())</f>
        <v>10.050000000000001</v>
      </c>
      <c r="D21" s="162">
        <f>IF(ISNUMBER(VALUE(SUBSTITUTE(実質収支比率等に係る経年分析!H$49,"▲","-"))),ROUND(VALUE(SUBSTITUTE(実質収支比率等に係る経年分析!H$49,"▲","-")),2),NA())</f>
        <v>2.11</v>
      </c>
      <c r="E21" s="162">
        <f>IF(ISNUMBER(VALUE(SUBSTITUTE(実質収支比率等に係る経年分析!I$49,"▲","-"))),ROUND(VALUE(SUBSTITUTE(実質収支比率等に係る経年分析!I$49,"▲","-")),2),NA())</f>
        <v>1.94</v>
      </c>
      <c r="F21" s="162">
        <f>IF(ISNUMBER(VALUE(SUBSTITUTE(実質収支比率等に係る経年分析!J$49,"▲","-"))),ROUND(VALUE(SUBSTITUTE(実質収支比率等に係る経年分析!J$49,"▲","-")),2),NA())</f>
        <v>-0.77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交通・火災災害共済事業特別会計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2">
      <c r="A30" s="163" t="str">
        <f>IF(連結実質赤字比率に係る赤字・黒字の構成分析!C$40="",NA(),連結実質赤字比率に係る赤字・黒字の構成分析!C$40)</f>
        <v>簡易水道事業会計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0.14000000000000001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0.17</v>
      </c>
    </row>
    <row r="31" spans="1:11" x14ac:dyDescent="0.2">
      <c r="A31" s="163" t="str">
        <f>IF(連結実質赤字比率に係る赤字・黒字の構成分析!C$39="",NA(),連結実質赤字比率に係る赤字・黒字の構成分析!C$39)</f>
        <v>病院事業会計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0.28999999999999998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1.1599999999999999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1.33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2.3199999999999998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2.59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1.19</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1.69</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7.47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6.74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6.69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6.87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6.72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5.49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15.32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17.989999999999998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19.93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18.920000000000002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2284</v>
      </c>
      <c r="E42" s="164"/>
      <c r="F42" s="164"/>
      <c r="G42" s="164">
        <f>'実質公債費比率（分子）の構造'!L$52</f>
        <v>2260</v>
      </c>
      <c r="H42" s="164"/>
      <c r="I42" s="164"/>
      <c r="J42" s="164">
        <f>'実質公債費比率（分子）の構造'!M$52</f>
        <v>2209</v>
      </c>
      <c r="K42" s="164"/>
      <c r="L42" s="164"/>
      <c r="M42" s="164">
        <f>'実質公債費比率（分子）の構造'!N$52</f>
        <v>2137</v>
      </c>
      <c r="N42" s="164"/>
      <c r="O42" s="164"/>
      <c r="P42" s="164">
        <f>'実質公債費比率（分子）の構造'!O$52</f>
        <v>1991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17</v>
      </c>
      <c r="C44" s="164"/>
      <c r="D44" s="164"/>
      <c r="E44" s="164">
        <f>'実質公債費比率（分子）の構造'!L$50</f>
        <v>17</v>
      </c>
      <c r="F44" s="164"/>
      <c r="G44" s="164"/>
      <c r="H44" s="164">
        <f>'実質公債費比率（分子）の構造'!M$50</f>
        <v>15</v>
      </c>
      <c r="I44" s="164"/>
      <c r="J44" s="164"/>
      <c r="K44" s="164">
        <f>'実質公債費比率（分子）の構造'!N$50</f>
        <v>15</v>
      </c>
      <c r="L44" s="164"/>
      <c r="M44" s="164"/>
      <c r="N44" s="164">
        <f>'実質公債費比率（分子）の構造'!O$50</f>
        <v>10</v>
      </c>
      <c r="O44" s="164"/>
      <c r="P44" s="164"/>
    </row>
    <row r="45" spans="1:16" x14ac:dyDescent="0.2">
      <c r="A45" s="164" t="s">
        <v>63</v>
      </c>
      <c r="B45" s="164">
        <f>'実質公債費比率（分子）の構造'!K$49</f>
        <v>251</v>
      </c>
      <c r="C45" s="164"/>
      <c r="D45" s="164"/>
      <c r="E45" s="164">
        <f>'実質公債費比率（分子）の構造'!L$49</f>
        <v>254</v>
      </c>
      <c r="F45" s="164"/>
      <c r="G45" s="164"/>
      <c r="H45" s="164">
        <f>'実質公債費比率（分子）の構造'!M$49</f>
        <v>209</v>
      </c>
      <c r="I45" s="164"/>
      <c r="J45" s="164"/>
      <c r="K45" s="164">
        <f>'実質公債費比率（分子）の構造'!N$49</f>
        <v>197</v>
      </c>
      <c r="L45" s="164"/>
      <c r="M45" s="164"/>
      <c r="N45" s="164">
        <f>'実質公債費比率（分子）の構造'!O$49</f>
        <v>191</v>
      </c>
      <c r="O45" s="164"/>
      <c r="P45" s="164"/>
    </row>
    <row r="46" spans="1:16" x14ac:dyDescent="0.2">
      <c r="A46" s="164" t="s">
        <v>64</v>
      </c>
      <c r="B46" s="164">
        <f>'実質公債費比率（分子）の構造'!K$48</f>
        <v>586</v>
      </c>
      <c r="C46" s="164"/>
      <c r="D46" s="164"/>
      <c r="E46" s="164">
        <f>'実質公債費比率（分子）の構造'!L$48</f>
        <v>544</v>
      </c>
      <c r="F46" s="164"/>
      <c r="G46" s="164"/>
      <c r="H46" s="164">
        <f>'実質公債費比率（分子）の構造'!M$48</f>
        <v>583</v>
      </c>
      <c r="I46" s="164"/>
      <c r="J46" s="164"/>
      <c r="K46" s="164">
        <f>'実質公債費比率（分子）の構造'!N$48</f>
        <v>601</v>
      </c>
      <c r="L46" s="164"/>
      <c r="M46" s="164"/>
      <c r="N46" s="164">
        <f>'実質公債費比率（分子）の構造'!O$48</f>
        <v>531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2419</v>
      </c>
      <c r="C49" s="164"/>
      <c r="D49" s="164"/>
      <c r="E49" s="164">
        <f>'実質公債費比率（分子）の構造'!L$45</f>
        <v>2463</v>
      </c>
      <c r="F49" s="164"/>
      <c r="G49" s="164"/>
      <c r="H49" s="164">
        <f>'実質公債費比率（分子）の構造'!M$45</f>
        <v>2482</v>
      </c>
      <c r="I49" s="164"/>
      <c r="J49" s="164"/>
      <c r="K49" s="164">
        <f>'実質公債費比率（分子）の構造'!N$45</f>
        <v>2445</v>
      </c>
      <c r="L49" s="164"/>
      <c r="M49" s="164"/>
      <c r="N49" s="164">
        <f>'実質公債費比率（分子）の構造'!O$45</f>
        <v>2264</v>
      </c>
      <c r="O49" s="164"/>
      <c r="P49" s="164"/>
    </row>
    <row r="50" spans="1:16" x14ac:dyDescent="0.2">
      <c r="A50" s="164" t="s">
        <v>67</v>
      </c>
      <c r="B50" s="164" t="e">
        <f>NA()</f>
        <v>#N/A</v>
      </c>
      <c r="C50" s="164">
        <f>IF(ISNUMBER('実質公債費比率（分子）の構造'!K$53),'実質公債費比率（分子）の構造'!K$53,NA())</f>
        <v>989</v>
      </c>
      <c r="D50" s="164" t="e">
        <f>NA()</f>
        <v>#N/A</v>
      </c>
      <c r="E50" s="164" t="e">
        <f>NA()</f>
        <v>#N/A</v>
      </c>
      <c r="F50" s="164">
        <f>IF(ISNUMBER('実質公債費比率（分子）の構造'!L$53),'実質公債費比率（分子）の構造'!L$53,NA())</f>
        <v>1018</v>
      </c>
      <c r="G50" s="164" t="e">
        <f>NA()</f>
        <v>#N/A</v>
      </c>
      <c r="H50" s="164" t="e">
        <f>NA()</f>
        <v>#N/A</v>
      </c>
      <c r="I50" s="164">
        <f>IF(ISNUMBER('実質公債費比率（分子）の構造'!M$53),'実質公債費比率（分子）の構造'!M$53,NA())</f>
        <v>1080</v>
      </c>
      <c r="J50" s="164" t="e">
        <f>NA()</f>
        <v>#N/A</v>
      </c>
      <c r="K50" s="164" t="e">
        <f>NA()</f>
        <v>#N/A</v>
      </c>
      <c r="L50" s="164">
        <f>IF(ISNUMBER('実質公債費比率（分子）の構造'!N$53),'実質公債費比率（分子）の構造'!N$53,NA())</f>
        <v>1121</v>
      </c>
      <c r="M50" s="164" t="e">
        <f>NA()</f>
        <v>#N/A</v>
      </c>
      <c r="N50" s="164" t="e">
        <f>NA()</f>
        <v>#N/A</v>
      </c>
      <c r="O50" s="164">
        <f>IF(ISNUMBER('実質公債費比率（分子）の構造'!O$53),'実質公債費比率（分子）の構造'!O$53,NA())</f>
        <v>1005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20855</v>
      </c>
      <c r="E56" s="163"/>
      <c r="F56" s="163"/>
      <c r="G56" s="163">
        <f>'将来負担比率（分子）の構造'!J$52</f>
        <v>19569</v>
      </c>
      <c r="H56" s="163"/>
      <c r="I56" s="163"/>
      <c r="J56" s="163">
        <f>'将来負担比率（分子）の構造'!K$52</f>
        <v>18060</v>
      </c>
      <c r="K56" s="163"/>
      <c r="L56" s="163"/>
      <c r="M56" s="163">
        <f>'将来負担比率（分子）の構造'!L$52</f>
        <v>16731</v>
      </c>
      <c r="N56" s="163"/>
      <c r="O56" s="163"/>
      <c r="P56" s="163">
        <f>'将来負担比率（分子）の構造'!M$52</f>
        <v>16033</v>
      </c>
    </row>
    <row r="57" spans="1:16" x14ac:dyDescent="0.2">
      <c r="A57" s="163" t="s">
        <v>42</v>
      </c>
      <c r="B57" s="163"/>
      <c r="C57" s="163"/>
      <c r="D57" s="163">
        <f>'将来負担比率（分子）の構造'!I$51</f>
        <v>2007</v>
      </c>
      <c r="E57" s="163"/>
      <c r="F57" s="163"/>
      <c r="G57" s="163">
        <f>'将来負担比率（分子）の構造'!J$51</f>
        <v>2006</v>
      </c>
      <c r="H57" s="163"/>
      <c r="I57" s="163"/>
      <c r="J57" s="163">
        <f>'将来負担比率（分子）の構造'!K$51</f>
        <v>2062</v>
      </c>
      <c r="K57" s="163"/>
      <c r="L57" s="163"/>
      <c r="M57" s="163">
        <f>'将来負担比率（分子）の構造'!L$51</f>
        <v>1994</v>
      </c>
      <c r="N57" s="163"/>
      <c r="O57" s="163"/>
      <c r="P57" s="163">
        <f>'将来負担比率（分子）の構造'!M$51</f>
        <v>1998</v>
      </c>
    </row>
    <row r="58" spans="1:16" x14ac:dyDescent="0.2">
      <c r="A58" s="163" t="s">
        <v>41</v>
      </c>
      <c r="B58" s="163"/>
      <c r="C58" s="163"/>
      <c r="D58" s="163">
        <f>'将来負担比率（分子）の構造'!I$50</f>
        <v>6665</v>
      </c>
      <c r="E58" s="163"/>
      <c r="F58" s="163"/>
      <c r="G58" s="163">
        <f>'将来負担比率（分子）の構造'!J$50</f>
        <v>8207</v>
      </c>
      <c r="H58" s="163"/>
      <c r="I58" s="163"/>
      <c r="J58" s="163">
        <f>'将来負担比率（分子）の構造'!K$50</f>
        <v>9322</v>
      </c>
      <c r="K58" s="163"/>
      <c r="L58" s="163"/>
      <c r="M58" s="163">
        <f>'将来負担比率（分子）の構造'!L$50</f>
        <v>9920</v>
      </c>
      <c r="N58" s="163"/>
      <c r="O58" s="163"/>
      <c r="P58" s="163">
        <f>'将来負担比率（分子）の構造'!M$50</f>
        <v>12348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v>
      </c>
      <c r="C61" s="163"/>
      <c r="D61" s="163"/>
      <c r="E61" s="163">
        <f>'将来負担比率（分子）の構造'!J$46</f>
        <v>0</v>
      </c>
      <c r="F61" s="163"/>
      <c r="G61" s="163"/>
      <c r="H61" s="163">
        <f>'将来負担比率（分子）の構造'!K$46</f>
        <v>0</v>
      </c>
      <c r="I61" s="163"/>
      <c r="J61" s="163"/>
      <c r="K61" s="163">
        <f>'将来負担比率（分子）の構造'!L$46</f>
        <v>0</v>
      </c>
      <c r="L61" s="163"/>
      <c r="M61" s="163"/>
      <c r="N61" s="163">
        <f>'将来負担比率（分子）の構造'!M$46</f>
        <v>0</v>
      </c>
      <c r="O61" s="163"/>
      <c r="P61" s="163"/>
    </row>
    <row r="62" spans="1:16" x14ac:dyDescent="0.2">
      <c r="A62" s="163" t="s">
        <v>35</v>
      </c>
      <c r="B62" s="163">
        <f>'将来負担比率（分子）の構造'!I$45</f>
        <v>2562</v>
      </c>
      <c r="C62" s="163"/>
      <c r="D62" s="163"/>
      <c r="E62" s="163">
        <f>'将来負担比率（分子）の構造'!J$45</f>
        <v>2528</v>
      </c>
      <c r="F62" s="163"/>
      <c r="G62" s="163"/>
      <c r="H62" s="163">
        <f>'将来負担比率（分子）の構造'!K$45</f>
        <v>2735</v>
      </c>
      <c r="I62" s="163"/>
      <c r="J62" s="163"/>
      <c r="K62" s="163">
        <f>'将来負担比率（分子）の構造'!L$45</f>
        <v>2550</v>
      </c>
      <c r="L62" s="163"/>
      <c r="M62" s="163"/>
      <c r="N62" s="163">
        <f>'将来負担比率（分子）の構造'!M$45</f>
        <v>2800</v>
      </c>
      <c r="O62" s="163"/>
      <c r="P62" s="163"/>
    </row>
    <row r="63" spans="1:16" x14ac:dyDescent="0.2">
      <c r="A63" s="163" t="s">
        <v>34</v>
      </c>
      <c r="B63" s="163">
        <f>'将来負担比率（分子）の構造'!I$44</f>
        <v>1758</v>
      </c>
      <c r="C63" s="163"/>
      <c r="D63" s="163"/>
      <c r="E63" s="163">
        <f>'将来負担比率（分子）の構造'!J$44</f>
        <v>1600</v>
      </c>
      <c r="F63" s="163"/>
      <c r="G63" s="163"/>
      <c r="H63" s="163">
        <f>'将来負担比率（分子）の構造'!K$44</f>
        <v>1412</v>
      </c>
      <c r="I63" s="163"/>
      <c r="J63" s="163"/>
      <c r="K63" s="163">
        <f>'将来負担比率（分子）の構造'!L$44</f>
        <v>1235</v>
      </c>
      <c r="L63" s="163"/>
      <c r="M63" s="163"/>
      <c r="N63" s="163">
        <f>'将来負担比率（分子）の構造'!M$44</f>
        <v>1086</v>
      </c>
      <c r="O63" s="163"/>
      <c r="P63" s="163"/>
    </row>
    <row r="64" spans="1:16" x14ac:dyDescent="0.2">
      <c r="A64" s="163" t="s">
        <v>33</v>
      </c>
      <c r="B64" s="163">
        <f>'将来負担比率（分子）の構造'!I$43</f>
        <v>8120</v>
      </c>
      <c r="C64" s="163"/>
      <c r="D64" s="163"/>
      <c r="E64" s="163">
        <f>'将来負担比率（分子）の構造'!J$43</f>
        <v>7720</v>
      </c>
      <c r="F64" s="163"/>
      <c r="G64" s="163"/>
      <c r="H64" s="163">
        <f>'将来負担比率（分子）の構造'!K$43</f>
        <v>7287</v>
      </c>
      <c r="I64" s="163"/>
      <c r="J64" s="163"/>
      <c r="K64" s="163">
        <f>'将来負担比率（分子）の構造'!L$43</f>
        <v>7193</v>
      </c>
      <c r="L64" s="163"/>
      <c r="M64" s="163"/>
      <c r="N64" s="163">
        <f>'将来負担比率（分子）の構造'!M$43</f>
        <v>6899</v>
      </c>
      <c r="O64" s="163"/>
      <c r="P64" s="163"/>
    </row>
    <row r="65" spans="1:16" x14ac:dyDescent="0.2">
      <c r="A65" s="163" t="s">
        <v>32</v>
      </c>
      <c r="B65" s="163">
        <f>'将来負担比率（分子）の構造'!I$42</f>
        <v>185</v>
      </c>
      <c r="C65" s="163"/>
      <c r="D65" s="163"/>
      <c r="E65" s="163">
        <f>'将来負担比率（分子）の構造'!J$42</f>
        <v>169</v>
      </c>
      <c r="F65" s="163"/>
      <c r="G65" s="163"/>
      <c r="H65" s="163">
        <f>'将来負担比率（分子）の構造'!K$42</f>
        <v>155</v>
      </c>
      <c r="I65" s="163"/>
      <c r="J65" s="163"/>
      <c r="K65" s="163">
        <f>'将来負担比率（分子）の構造'!L$42</f>
        <v>141</v>
      </c>
      <c r="L65" s="163"/>
      <c r="M65" s="163"/>
      <c r="N65" s="163">
        <f>'将来負担比率（分子）の構造'!M$42</f>
        <v>131</v>
      </c>
      <c r="O65" s="163"/>
      <c r="P65" s="163"/>
    </row>
    <row r="66" spans="1:16" x14ac:dyDescent="0.2">
      <c r="A66" s="163" t="s">
        <v>31</v>
      </c>
      <c r="B66" s="163">
        <f>'将来負担比率（分子）の構造'!I$41</f>
        <v>24290</v>
      </c>
      <c r="C66" s="163"/>
      <c r="D66" s="163"/>
      <c r="E66" s="163">
        <f>'将来負担比率（分子）の構造'!J$41</f>
        <v>23304</v>
      </c>
      <c r="F66" s="163"/>
      <c r="G66" s="163"/>
      <c r="H66" s="163">
        <f>'将来負担比率（分子）の構造'!K$41</f>
        <v>21552</v>
      </c>
      <c r="I66" s="163"/>
      <c r="J66" s="163"/>
      <c r="K66" s="163">
        <f>'将来負担比率（分子）の構造'!L$41</f>
        <v>19892</v>
      </c>
      <c r="L66" s="163"/>
      <c r="M66" s="163"/>
      <c r="N66" s="163">
        <f>'将来負担比率（分子）の構造'!M$41</f>
        <v>18436</v>
      </c>
      <c r="O66" s="163"/>
      <c r="P66" s="163"/>
    </row>
    <row r="67" spans="1:16" x14ac:dyDescent="0.2">
      <c r="A67" s="163" t="s">
        <v>71</v>
      </c>
      <c r="B67" s="163" t="e">
        <f>NA()</f>
        <v>#N/A</v>
      </c>
      <c r="C67" s="163">
        <f>IF(ISNUMBER('将来負担比率（分子）の構造'!I$53), IF('将来負担比率（分子）の構造'!I$53 &lt; 0, 0, '将来負担比率（分子）の構造'!I$53), NA())</f>
        <v>7390</v>
      </c>
      <c r="D67" s="163" t="e">
        <f>NA()</f>
        <v>#N/A</v>
      </c>
      <c r="E67" s="163" t="e">
        <f>NA()</f>
        <v>#N/A</v>
      </c>
      <c r="F67" s="163">
        <f>IF(ISNUMBER('将来負担比率（分子）の構造'!J$53), IF('将来負担比率（分子）の構造'!J$53 &lt; 0, 0, '将来負担比率（分子）の構造'!J$53), NA())</f>
        <v>5540</v>
      </c>
      <c r="G67" s="163" t="e">
        <f>NA()</f>
        <v>#N/A</v>
      </c>
      <c r="H67" s="163" t="e">
        <f>NA()</f>
        <v>#N/A</v>
      </c>
      <c r="I67" s="163">
        <f>IF(ISNUMBER('将来負担比率（分子）の構造'!K$53), IF('将来負担比率（分子）の構造'!K$53 &lt; 0, 0, '将来負担比率（分子）の構造'!K$53), NA())</f>
        <v>3697</v>
      </c>
      <c r="J67" s="163" t="e">
        <f>NA()</f>
        <v>#N/A</v>
      </c>
      <c r="K67" s="163" t="e">
        <f>NA()</f>
        <v>#N/A</v>
      </c>
      <c r="L67" s="163">
        <f>IF(ISNUMBER('将来負担比率（分子）の構造'!L$53), IF('将来負担比率（分子）の構造'!L$53 &lt; 0, 0, '将来負担比率（分子）の構造'!L$53), NA())</f>
        <v>2366</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2769</v>
      </c>
      <c r="C72" s="167">
        <f>基金残高に係る経年分析!G55</f>
        <v>2769</v>
      </c>
      <c r="D72" s="167">
        <f>基金残高に係る経年分析!H55</f>
        <v>2770</v>
      </c>
    </row>
    <row r="73" spans="1:16" x14ac:dyDescent="0.2">
      <c r="A73" s="166" t="s">
        <v>74</v>
      </c>
      <c r="B73" s="167">
        <f>基金残高に係る経年分析!F56</f>
        <v>954</v>
      </c>
      <c r="C73" s="167">
        <f>基金残高に係る経年分析!G56</f>
        <v>954</v>
      </c>
      <c r="D73" s="167">
        <f>基金残高に係る経年分析!H56</f>
        <v>1061</v>
      </c>
    </row>
    <row r="74" spans="1:16" x14ac:dyDescent="0.2">
      <c r="A74" s="166" t="s">
        <v>75</v>
      </c>
      <c r="B74" s="167">
        <f>基金残高に係る経年分析!F57</f>
        <v>5128</v>
      </c>
      <c r="C74" s="167">
        <f>基金残高に係る経年分析!G57</f>
        <v>5570</v>
      </c>
      <c r="D74" s="167">
        <f>基金残高に係る経年分析!H57</f>
        <v>8049</v>
      </c>
    </row>
  </sheetData>
  <sheetProtection algorithmName="SHA-512" hashValue="PUbF+agwKDH/8belfTTpaY0vIo/JbQxP8tAr1pzB8cG5Ayr0Wra1MPoLDr0Ae00WSJabgAOYadtNkKawlIJmkg==" saltValue="goCLTIV6GK+BeHWTJbrh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4089230</v>
      </c>
      <c r="S5" s="677"/>
      <c r="T5" s="677"/>
      <c r="U5" s="677"/>
      <c r="V5" s="677"/>
      <c r="W5" s="677"/>
      <c r="X5" s="677"/>
      <c r="Y5" s="702"/>
      <c r="Z5" s="715">
        <v>13.2</v>
      </c>
      <c r="AA5" s="715"/>
      <c r="AB5" s="715"/>
      <c r="AC5" s="715"/>
      <c r="AD5" s="716">
        <v>3885081</v>
      </c>
      <c r="AE5" s="716"/>
      <c r="AF5" s="716"/>
      <c r="AG5" s="716"/>
      <c r="AH5" s="716"/>
      <c r="AI5" s="716"/>
      <c r="AJ5" s="716"/>
      <c r="AK5" s="716"/>
      <c r="AL5" s="703">
        <v>35.6</v>
      </c>
      <c r="AM5" s="685"/>
      <c r="AN5" s="685"/>
      <c r="AO5" s="704"/>
      <c r="AP5" s="679" t="s">
        <v>217</v>
      </c>
      <c r="AQ5" s="680"/>
      <c r="AR5" s="680"/>
      <c r="AS5" s="680"/>
      <c r="AT5" s="680"/>
      <c r="AU5" s="680"/>
      <c r="AV5" s="680"/>
      <c r="AW5" s="680"/>
      <c r="AX5" s="680"/>
      <c r="AY5" s="680"/>
      <c r="AZ5" s="680"/>
      <c r="BA5" s="680"/>
      <c r="BB5" s="680"/>
      <c r="BC5" s="680"/>
      <c r="BD5" s="680"/>
      <c r="BE5" s="680"/>
      <c r="BF5" s="681"/>
      <c r="BG5" s="621">
        <v>3865370</v>
      </c>
      <c r="BH5" s="622"/>
      <c r="BI5" s="622"/>
      <c r="BJ5" s="622"/>
      <c r="BK5" s="622"/>
      <c r="BL5" s="622"/>
      <c r="BM5" s="622"/>
      <c r="BN5" s="623"/>
      <c r="BO5" s="659">
        <v>94.5</v>
      </c>
      <c r="BP5" s="659"/>
      <c r="BQ5" s="659"/>
      <c r="BR5" s="659"/>
      <c r="BS5" s="660">
        <v>10168</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169657</v>
      </c>
      <c r="S6" s="622"/>
      <c r="T6" s="622"/>
      <c r="U6" s="622"/>
      <c r="V6" s="622"/>
      <c r="W6" s="622"/>
      <c r="X6" s="622"/>
      <c r="Y6" s="623"/>
      <c r="Z6" s="659">
        <v>0.5</v>
      </c>
      <c r="AA6" s="659"/>
      <c r="AB6" s="659"/>
      <c r="AC6" s="659"/>
      <c r="AD6" s="660">
        <v>169657</v>
      </c>
      <c r="AE6" s="660"/>
      <c r="AF6" s="660"/>
      <c r="AG6" s="660"/>
      <c r="AH6" s="660"/>
      <c r="AI6" s="660"/>
      <c r="AJ6" s="660"/>
      <c r="AK6" s="660"/>
      <c r="AL6" s="624">
        <v>1.6</v>
      </c>
      <c r="AM6" s="625"/>
      <c r="AN6" s="625"/>
      <c r="AO6" s="661"/>
      <c r="AP6" s="618" t="s">
        <v>222</v>
      </c>
      <c r="AQ6" s="619"/>
      <c r="AR6" s="619"/>
      <c r="AS6" s="619"/>
      <c r="AT6" s="619"/>
      <c r="AU6" s="619"/>
      <c r="AV6" s="619"/>
      <c r="AW6" s="619"/>
      <c r="AX6" s="619"/>
      <c r="AY6" s="619"/>
      <c r="AZ6" s="619"/>
      <c r="BA6" s="619"/>
      <c r="BB6" s="619"/>
      <c r="BC6" s="619"/>
      <c r="BD6" s="619"/>
      <c r="BE6" s="619"/>
      <c r="BF6" s="620"/>
      <c r="BG6" s="621">
        <v>3865370</v>
      </c>
      <c r="BH6" s="622"/>
      <c r="BI6" s="622"/>
      <c r="BJ6" s="622"/>
      <c r="BK6" s="622"/>
      <c r="BL6" s="622"/>
      <c r="BM6" s="622"/>
      <c r="BN6" s="623"/>
      <c r="BO6" s="659">
        <v>94.5</v>
      </c>
      <c r="BP6" s="659"/>
      <c r="BQ6" s="659"/>
      <c r="BR6" s="659"/>
      <c r="BS6" s="660">
        <v>10168</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161865</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161418</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1876</v>
      </c>
      <c r="S7" s="622"/>
      <c r="T7" s="622"/>
      <c r="U7" s="622"/>
      <c r="V7" s="622"/>
      <c r="W7" s="622"/>
      <c r="X7" s="622"/>
      <c r="Y7" s="623"/>
      <c r="Z7" s="659">
        <v>0</v>
      </c>
      <c r="AA7" s="659"/>
      <c r="AB7" s="659"/>
      <c r="AC7" s="659"/>
      <c r="AD7" s="660">
        <v>1876</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1707284</v>
      </c>
      <c r="BH7" s="622"/>
      <c r="BI7" s="622"/>
      <c r="BJ7" s="622"/>
      <c r="BK7" s="622"/>
      <c r="BL7" s="622"/>
      <c r="BM7" s="622"/>
      <c r="BN7" s="623"/>
      <c r="BO7" s="659">
        <v>41.8</v>
      </c>
      <c r="BP7" s="659"/>
      <c r="BQ7" s="659"/>
      <c r="BR7" s="659"/>
      <c r="BS7" s="660">
        <v>10168</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12108975</v>
      </c>
      <c r="CS7" s="622"/>
      <c r="CT7" s="622"/>
      <c r="CU7" s="622"/>
      <c r="CV7" s="622"/>
      <c r="CW7" s="622"/>
      <c r="CX7" s="622"/>
      <c r="CY7" s="623"/>
      <c r="CZ7" s="659">
        <v>42.3</v>
      </c>
      <c r="DA7" s="659"/>
      <c r="DB7" s="659"/>
      <c r="DC7" s="659"/>
      <c r="DD7" s="627">
        <v>170312</v>
      </c>
      <c r="DE7" s="622"/>
      <c r="DF7" s="622"/>
      <c r="DG7" s="622"/>
      <c r="DH7" s="622"/>
      <c r="DI7" s="622"/>
      <c r="DJ7" s="622"/>
      <c r="DK7" s="622"/>
      <c r="DL7" s="622"/>
      <c r="DM7" s="622"/>
      <c r="DN7" s="622"/>
      <c r="DO7" s="622"/>
      <c r="DP7" s="623"/>
      <c r="DQ7" s="627">
        <v>5667577</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33911</v>
      </c>
      <c r="S8" s="622"/>
      <c r="T8" s="622"/>
      <c r="U8" s="622"/>
      <c r="V8" s="622"/>
      <c r="W8" s="622"/>
      <c r="X8" s="622"/>
      <c r="Y8" s="623"/>
      <c r="Z8" s="659">
        <v>0.1</v>
      </c>
      <c r="AA8" s="659"/>
      <c r="AB8" s="659"/>
      <c r="AC8" s="659"/>
      <c r="AD8" s="660">
        <v>33911</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53301</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6595162</v>
      </c>
      <c r="CS8" s="622"/>
      <c r="CT8" s="622"/>
      <c r="CU8" s="622"/>
      <c r="CV8" s="622"/>
      <c r="CW8" s="622"/>
      <c r="CX8" s="622"/>
      <c r="CY8" s="623"/>
      <c r="CZ8" s="659">
        <v>23</v>
      </c>
      <c r="DA8" s="659"/>
      <c r="DB8" s="659"/>
      <c r="DC8" s="659"/>
      <c r="DD8" s="627">
        <v>20074</v>
      </c>
      <c r="DE8" s="622"/>
      <c r="DF8" s="622"/>
      <c r="DG8" s="622"/>
      <c r="DH8" s="622"/>
      <c r="DI8" s="622"/>
      <c r="DJ8" s="622"/>
      <c r="DK8" s="622"/>
      <c r="DL8" s="622"/>
      <c r="DM8" s="622"/>
      <c r="DN8" s="622"/>
      <c r="DO8" s="622"/>
      <c r="DP8" s="623"/>
      <c r="DQ8" s="627">
        <v>3840110</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47012</v>
      </c>
      <c r="S9" s="622"/>
      <c r="T9" s="622"/>
      <c r="U9" s="622"/>
      <c r="V9" s="622"/>
      <c r="W9" s="622"/>
      <c r="X9" s="622"/>
      <c r="Y9" s="623"/>
      <c r="Z9" s="659">
        <v>0.2</v>
      </c>
      <c r="AA9" s="659"/>
      <c r="AB9" s="659"/>
      <c r="AC9" s="659"/>
      <c r="AD9" s="660">
        <v>47012</v>
      </c>
      <c r="AE9" s="660"/>
      <c r="AF9" s="660"/>
      <c r="AG9" s="660"/>
      <c r="AH9" s="660"/>
      <c r="AI9" s="660"/>
      <c r="AJ9" s="660"/>
      <c r="AK9" s="660"/>
      <c r="AL9" s="624">
        <v>0.4</v>
      </c>
      <c r="AM9" s="625"/>
      <c r="AN9" s="625"/>
      <c r="AO9" s="661"/>
      <c r="AP9" s="618" t="s">
        <v>231</v>
      </c>
      <c r="AQ9" s="619"/>
      <c r="AR9" s="619"/>
      <c r="AS9" s="619"/>
      <c r="AT9" s="619"/>
      <c r="AU9" s="619"/>
      <c r="AV9" s="619"/>
      <c r="AW9" s="619"/>
      <c r="AX9" s="619"/>
      <c r="AY9" s="619"/>
      <c r="AZ9" s="619"/>
      <c r="BA9" s="619"/>
      <c r="BB9" s="619"/>
      <c r="BC9" s="619"/>
      <c r="BD9" s="619"/>
      <c r="BE9" s="619"/>
      <c r="BF9" s="620"/>
      <c r="BG9" s="621">
        <v>1496167</v>
      </c>
      <c r="BH9" s="622"/>
      <c r="BI9" s="622"/>
      <c r="BJ9" s="622"/>
      <c r="BK9" s="622"/>
      <c r="BL9" s="622"/>
      <c r="BM9" s="622"/>
      <c r="BN9" s="623"/>
      <c r="BO9" s="659">
        <v>36.6</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1466881</v>
      </c>
      <c r="CS9" s="622"/>
      <c r="CT9" s="622"/>
      <c r="CU9" s="622"/>
      <c r="CV9" s="622"/>
      <c r="CW9" s="622"/>
      <c r="CX9" s="622"/>
      <c r="CY9" s="623"/>
      <c r="CZ9" s="659">
        <v>5.0999999999999996</v>
      </c>
      <c r="DA9" s="659"/>
      <c r="DB9" s="659"/>
      <c r="DC9" s="659"/>
      <c r="DD9" s="627">
        <v>7428</v>
      </c>
      <c r="DE9" s="622"/>
      <c r="DF9" s="622"/>
      <c r="DG9" s="622"/>
      <c r="DH9" s="622"/>
      <c r="DI9" s="622"/>
      <c r="DJ9" s="622"/>
      <c r="DK9" s="622"/>
      <c r="DL9" s="622"/>
      <c r="DM9" s="622"/>
      <c r="DN9" s="622"/>
      <c r="DO9" s="622"/>
      <c r="DP9" s="623"/>
      <c r="DQ9" s="627">
        <v>1310672</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71416</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123777</v>
      </c>
      <c r="CS10" s="622"/>
      <c r="CT10" s="622"/>
      <c r="CU10" s="622"/>
      <c r="CV10" s="622"/>
      <c r="CW10" s="622"/>
      <c r="CX10" s="622"/>
      <c r="CY10" s="623"/>
      <c r="CZ10" s="659">
        <v>0.4</v>
      </c>
      <c r="DA10" s="659"/>
      <c r="DB10" s="659"/>
      <c r="DC10" s="659"/>
      <c r="DD10" s="627">
        <v>81345</v>
      </c>
      <c r="DE10" s="622"/>
      <c r="DF10" s="622"/>
      <c r="DG10" s="622"/>
      <c r="DH10" s="622"/>
      <c r="DI10" s="622"/>
      <c r="DJ10" s="622"/>
      <c r="DK10" s="622"/>
      <c r="DL10" s="622"/>
      <c r="DM10" s="622"/>
      <c r="DN10" s="622"/>
      <c r="DO10" s="622"/>
      <c r="DP10" s="623"/>
      <c r="DQ10" s="627">
        <v>40389</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860666</v>
      </c>
      <c r="S11" s="622"/>
      <c r="T11" s="622"/>
      <c r="U11" s="622"/>
      <c r="V11" s="622"/>
      <c r="W11" s="622"/>
      <c r="X11" s="622"/>
      <c r="Y11" s="623"/>
      <c r="Z11" s="624">
        <v>2.8</v>
      </c>
      <c r="AA11" s="625"/>
      <c r="AB11" s="625"/>
      <c r="AC11" s="626"/>
      <c r="AD11" s="627">
        <v>860666</v>
      </c>
      <c r="AE11" s="622"/>
      <c r="AF11" s="622"/>
      <c r="AG11" s="622"/>
      <c r="AH11" s="622"/>
      <c r="AI11" s="622"/>
      <c r="AJ11" s="622"/>
      <c r="AK11" s="623"/>
      <c r="AL11" s="624">
        <v>7.9</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86400</v>
      </c>
      <c r="BH11" s="622"/>
      <c r="BI11" s="622"/>
      <c r="BJ11" s="622"/>
      <c r="BK11" s="622"/>
      <c r="BL11" s="622"/>
      <c r="BM11" s="622"/>
      <c r="BN11" s="623"/>
      <c r="BO11" s="659">
        <v>2.1</v>
      </c>
      <c r="BP11" s="659"/>
      <c r="BQ11" s="659"/>
      <c r="BR11" s="659"/>
      <c r="BS11" s="660">
        <v>10168</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810706</v>
      </c>
      <c r="CS11" s="622"/>
      <c r="CT11" s="622"/>
      <c r="CU11" s="622"/>
      <c r="CV11" s="622"/>
      <c r="CW11" s="622"/>
      <c r="CX11" s="622"/>
      <c r="CY11" s="623"/>
      <c r="CZ11" s="659">
        <v>2.8</v>
      </c>
      <c r="DA11" s="659"/>
      <c r="DB11" s="659"/>
      <c r="DC11" s="659"/>
      <c r="DD11" s="627">
        <v>462097</v>
      </c>
      <c r="DE11" s="622"/>
      <c r="DF11" s="622"/>
      <c r="DG11" s="622"/>
      <c r="DH11" s="622"/>
      <c r="DI11" s="622"/>
      <c r="DJ11" s="622"/>
      <c r="DK11" s="622"/>
      <c r="DL11" s="622"/>
      <c r="DM11" s="622"/>
      <c r="DN11" s="622"/>
      <c r="DO11" s="622"/>
      <c r="DP11" s="623"/>
      <c r="DQ11" s="627">
        <v>353199</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1776109</v>
      </c>
      <c r="BH12" s="622"/>
      <c r="BI12" s="622"/>
      <c r="BJ12" s="622"/>
      <c r="BK12" s="622"/>
      <c r="BL12" s="622"/>
      <c r="BM12" s="622"/>
      <c r="BN12" s="623"/>
      <c r="BO12" s="659">
        <v>43.4</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457143</v>
      </c>
      <c r="CS12" s="622"/>
      <c r="CT12" s="622"/>
      <c r="CU12" s="622"/>
      <c r="CV12" s="622"/>
      <c r="CW12" s="622"/>
      <c r="CX12" s="622"/>
      <c r="CY12" s="623"/>
      <c r="CZ12" s="659">
        <v>1.6</v>
      </c>
      <c r="DA12" s="659"/>
      <c r="DB12" s="659"/>
      <c r="DC12" s="659"/>
      <c r="DD12" s="627">
        <v>31964</v>
      </c>
      <c r="DE12" s="622"/>
      <c r="DF12" s="622"/>
      <c r="DG12" s="622"/>
      <c r="DH12" s="622"/>
      <c r="DI12" s="622"/>
      <c r="DJ12" s="622"/>
      <c r="DK12" s="622"/>
      <c r="DL12" s="622"/>
      <c r="DM12" s="622"/>
      <c r="DN12" s="622"/>
      <c r="DO12" s="622"/>
      <c r="DP12" s="623"/>
      <c r="DQ12" s="627">
        <v>332983</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1734655</v>
      </c>
      <c r="BH13" s="622"/>
      <c r="BI13" s="622"/>
      <c r="BJ13" s="622"/>
      <c r="BK13" s="622"/>
      <c r="BL13" s="622"/>
      <c r="BM13" s="622"/>
      <c r="BN13" s="623"/>
      <c r="BO13" s="659">
        <v>42.4</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1925638</v>
      </c>
      <c r="CS13" s="622"/>
      <c r="CT13" s="622"/>
      <c r="CU13" s="622"/>
      <c r="CV13" s="622"/>
      <c r="CW13" s="622"/>
      <c r="CX13" s="622"/>
      <c r="CY13" s="623"/>
      <c r="CZ13" s="659">
        <v>6.7</v>
      </c>
      <c r="DA13" s="659"/>
      <c r="DB13" s="659"/>
      <c r="DC13" s="659"/>
      <c r="DD13" s="627">
        <v>923106</v>
      </c>
      <c r="DE13" s="622"/>
      <c r="DF13" s="622"/>
      <c r="DG13" s="622"/>
      <c r="DH13" s="622"/>
      <c r="DI13" s="622"/>
      <c r="DJ13" s="622"/>
      <c r="DK13" s="622"/>
      <c r="DL13" s="622"/>
      <c r="DM13" s="622"/>
      <c r="DN13" s="622"/>
      <c r="DO13" s="622"/>
      <c r="DP13" s="623"/>
      <c r="DQ13" s="627">
        <v>1039814</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168780</v>
      </c>
      <c r="BH14" s="622"/>
      <c r="BI14" s="622"/>
      <c r="BJ14" s="622"/>
      <c r="BK14" s="622"/>
      <c r="BL14" s="622"/>
      <c r="BM14" s="622"/>
      <c r="BN14" s="623"/>
      <c r="BO14" s="659">
        <v>4.0999999999999996</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830014</v>
      </c>
      <c r="CS14" s="622"/>
      <c r="CT14" s="622"/>
      <c r="CU14" s="622"/>
      <c r="CV14" s="622"/>
      <c r="CW14" s="622"/>
      <c r="CX14" s="622"/>
      <c r="CY14" s="623"/>
      <c r="CZ14" s="659">
        <v>2.9</v>
      </c>
      <c r="DA14" s="659"/>
      <c r="DB14" s="659"/>
      <c r="DC14" s="659"/>
      <c r="DD14" s="627">
        <v>93861</v>
      </c>
      <c r="DE14" s="622"/>
      <c r="DF14" s="622"/>
      <c r="DG14" s="622"/>
      <c r="DH14" s="622"/>
      <c r="DI14" s="622"/>
      <c r="DJ14" s="622"/>
      <c r="DK14" s="622"/>
      <c r="DL14" s="622"/>
      <c r="DM14" s="622"/>
      <c r="DN14" s="622"/>
      <c r="DO14" s="622"/>
      <c r="DP14" s="623"/>
      <c r="DQ14" s="627">
        <v>712781</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22604</v>
      </c>
      <c r="S15" s="622"/>
      <c r="T15" s="622"/>
      <c r="U15" s="622"/>
      <c r="V15" s="622"/>
      <c r="W15" s="622"/>
      <c r="X15" s="622"/>
      <c r="Y15" s="623"/>
      <c r="Z15" s="659">
        <v>0.1</v>
      </c>
      <c r="AA15" s="659"/>
      <c r="AB15" s="659"/>
      <c r="AC15" s="659"/>
      <c r="AD15" s="660">
        <v>22604</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213197</v>
      </c>
      <c r="BH15" s="622"/>
      <c r="BI15" s="622"/>
      <c r="BJ15" s="622"/>
      <c r="BK15" s="622"/>
      <c r="BL15" s="622"/>
      <c r="BM15" s="622"/>
      <c r="BN15" s="623"/>
      <c r="BO15" s="659">
        <v>5.2</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1857771</v>
      </c>
      <c r="CS15" s="622"/>
      <c r="CT15" s="622"/>
      <c r="CU15" s="622"/>
      <c r="CV15" s="622"/>
      <c r="CW15" s="622"/>
      <c r="CX15" s="622"/>
      <c r="CY15" s="623"/>
      <c r="CZ15" s="659">
        <v>6.5</v>
      </c>
      <c r="DA15" s="659"/>
      <c r="DB15" s="659"/>
      <c r="DC15" s="659"/>
      <c r="DD15" s="627">
        <v>141513</v>
      </c>
      <c r="DE15" s="622"/>
      <c r="DF15" s="622"/>
      <c r="DG15" s="622"/>
      <c r="DH15" s="622"/>
      <c r="DI15" s="622"/>
      <c r="DJ15" s="622"/>
      <c r="DK15" s="622"/>
      <c r="DL15" s="622"/>
      <c r="DM15" s="622"/>
      <c r="DN15" s="622"/>
      <c r="DO15" s="622"/>
      <c r="DP15" s="623"/>
      <c r="DQ15" s="627">
        <v>1640340</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68993</v>
      </c>
      <c r="S16" s="622"/>
      <c r="T16" s="622"/>
      <c r="U16" s="622"/>
      <c r="V16" s="622"/>
      <c r="W16" s="622"/>
      <c r="X16" s="622"/>
      <c r="Y16" s="623"/>
      <c r="Z16" s="659">
        <v>0.2</v>
      </c>
      <c r="AA16" s="659"/>
      <c r="AB16" s="659"/>
      <c r="AC16" s="659"/>
      <c r="AD16" s="660">
        <v>68993</v>
      </c>
      <c r="AE16" s="660"/>
      <c r="AF16" s="660"/>
      <c r="AG16" s="660"/>
      <c r="AH16" s="660"/>
      <c r="AI16" s="660"/>
      <c r="AJ16" s="660"/>
      <c r="AK16" s="660"/>
      <c r="AL16" s="624">
        <v>0.6</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19748</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813</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176265</v>
      </c>
      <c r="S17" s="622"/>
      <c r="T17" s="622"/>
      <c r="U17" s="622"/>
      <c r="V17" s="622"/>
      <c r="W17" s="622"/>
      <c r="X17" s="622"/>
      <c r="Y17" s="623"/>
      <c r="Z17" s="659">
        <v>0.6</v>
      </c>
      <c r="AA17" s="659"/>
      <c r="AB17" s="659"/>
      <c r="AC17" s="659"/>
      <c r="AD17" s="660">
        <v>176265</v>
      </c>
      <c r="AE17" s="660"/>
      <c r="AF17" s="660"/>
      <c r="AG17" s="660"/>
      <c r="AH17" s="660"/>
      <c r="AI17" s="660"/>
      <c r="AJ17" s="660"/>
      <c r="AK17" s="660"/>
      <c r="AL17" s="624">
        <v>1.6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2263921</v>
      </c>
      <c r="CS17" s="622"/>
      <c r="CT17" s="622"/>
      <c r="CU17" s="622"/>
      <c r="CV17" s="622"/>
      <c r="CW17" s="622"/>
      <c r="CX17" s="622"/>
      <c r="CY17" s="623"/>
      <c r="CZ17" s="659">
        <v>7.9</v>
      </c>
      <c r="DA17" s="659"/>
      <c r="DB17" s="659"/>
      <c r="DC17" s="659"/>
      <c r="DD17" s="627" t="s">
        <v>122</v>
      </c>
      <c r="DE17" s="622"/>
      <c r="DF17" s="622"/>
      <c r="DG17" s="622"/>
      <c r="DH17" s="622"/>
      <c r="DI17" s="622"/>
      <c r="DJ17" s="622"/>
      <c r="DK17" s="622"/>
      <c r="DL17" s="622"/>
      <c r="DM17" s="622"/>
      <c r="DN17" s="622"/>
      <c r="DO17" s="622"/>
      <c r="DP17" s="623"/>
      <c r="DQ17" s="627">
        <v>2263921</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30991</v>
      </c>
      <c r="S18" s="622"/>
      <c r="T18" s="622"/>
      <c r="U18" s="622"/>
      <c r="V18" s="622"/>
      <c r="W18" s="622"/>
      <c r="X18" s="622"/>
      <c r="Y18" s="623"/>
      <c r="Z18" s="659">
        <v>0.1</v>
      </c>
      <c r="AA18" s="659"/>
      <c r="AB18" s="659"/>
      <c r="AC18" s="659"/>
      <c r="AD18" s="660">
        <v>30991</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143299</v>
      </c>
      <c r="S19" s="622"/>
      <c r="T19" s="622"/>
      <c r="U19" s="622"/>
      <c r="V19" s="622"/>
      <c r="W19" s="622"/>
      <c r="X19" s="622"/>
      <c r="Y19" s="623"/>
      <c r="Z19" s="659">
        <v>0.5</v>
      </c>
      <c r="AA19" s="659"/>
      <c r="AB19" s="659"/>
      <c r="AC19" s="659"/>
      <c r="AD19" s="660">
        <v>143299</v>
      </c>
      <c r="AE19" s="660"/>
      <c r="AF19" s="660"/>
      <c r="AG19" s="660"/>
      <c r="AH19" s="660"/>
      <c r="AI19" s="660"/>
      <c r="AJ19" s="660"/>
      <c r="AK19" s="660"/>
      <c r="AL19" s="624">
        <v>1.3</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223860</v>
      </c>
      <c r="BH19" s="622"/>
      <c r="BI19" s="622"/>
      <c r="BJ19" s="622"/>
      <c r="BK19" s="622"/>
      <c r="BL19" s="622"/>
      <c r="BM19" s="622"/>
      <c r="BN19" s="623"/>
      <c r="BO19" s="659">
        <v>5.5</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1975</v>
      </c>
      <c r="S20" s="622"/>
      <c r="T20" s="622"/>
      <c r="U20" s="622"/>
      <c r="V20" s="622"/>
      <c r="W20" s="622"/>
      <c r="X20" s="622"/>
      <c r="Y20" s="623"/>
      <c r="Z20" s="659">
        <v>0</v>
      </c>
      <c r="AA20" s="659"/>
      <c r="AB20" s="659"/>
      <c r="AC20" s="659"/>
      <c r="AD20" s="660">
        <v>1975</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223860</v>
      </c>
      <c r="BH20" s="622"/>
      <c r="BI20" s="622"/>
      <c r="BJ20" s="622"/>
      <c r="BK20" s="622"/>
      <c r="BL20" s="622"/>
      <c r="BM20" s="622"/>
      <c r="BN20" s="623"/>
      <c r="BO20" s="659">
        <v>5.5</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28621601</v>
      </c>
      <c r="CS20" s="622"/>
      <c r="CT20" s="622"/>
      <c r="CU20" s="622"/>
      <c r="CV20" s="622"/>
      <c r="CW20" s="622"/>
      <c r="CX20" s="622"/>
      <c r="CY20" s="623"/>
      <c r="CZ20" s="659">
        <v>100</v>
      </c>
      <c r="DA20" s="659"/>
      <c r="DB20" s="659"/>
      <c r="DC20" s="659"/>
      <c r="DD20" s="627">
        <v>1931700</v>
      </c>
      <c r="DE20" s="622"/>
      <c r="DF20" s="622"/>
      <c r="DG20" s="622"/>
      <c r="DH20" s="622"/>
      <c r="DI20" s="622"/>
      <c r="DJ20" s="622"/>
      <c r="DK20" s="622"/>
      <c r="DL20" s="622"/>
      <c r="DM20" s="622"/>
      <c r="DN20" s="622"/>
      <c r="DO20" s="622"/>
      <c r="DP20" s="623"/>
      <c r="DQ20" s="627">
        <v>17364017</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6371269</v>
      </c>
      <c r="S21" s="622"/>
      <c r="T21" s="622"/>
      <c r="U21" s="622"/>
      <c r="V21" s="622"/>
      <c r="W21" s="622"/>
      <c r="X21" s="622"/>
      <c r="Y21" s="623"/>
      <c r="Z21" s="659">
        <v>20.5</v>
      </c>
      <c r="AA21" s="659"/>
      <c r="AB21" s="659"/>
      <c r="AC21" s="659"/>
      <c r="AD21" s="660">
        <v>5622965</v>
      </c>
      <c r="AE21" s="660"/>
      <c r="AF21" s="660"/>
      <c r="AG21" s="660"/>
      <c r="AH21" s="660"/>
      <c r="AI21" s="660"/>
      <c r="AJ21" s="660"/>
      <c r="AK21" s="660"/>
      <c r="AL21" s="624">
        <v>51.5</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19711</v>
      </c>
      <c r="BH21" s="622"/>
      <c r="BI21" s="622"/>
      <c r="BJ21" s="622"/>
      <c r="BK21" s="622"/>
      <c r="BL21" s="622"/>
      <c r="BM21" s="622"/>
      <c r="BN21" s="623"/>
      <c r="BO21" s="659">
        <v>0.5</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5622965</v>
      </c>
      <c r="S22" s="622"/>
      <c r="T22" s="622"/>
      <c r="U22" s="622"/>
      <c r="V22" s="622"/>
      <c r="W22" s="622"/>
      <c r="X22" s="622"/>
      <c r="Y22" s="623"/>
      <c r="Z22" s="659">
        <v>18.100000000000001</v>
      </c>
      <c r="AA22" s="659"/>
      <c r="AB22" s="659"/>
      <c r="AC22" s="659"/>
      <c r="AD22" s="660">
        <v>5622965</v>
      </c>
      <c r="AE22" s="660"/>
      <c r="AF22" s="660"/>
      <c r="AG22" s="660"/>
      <c r="AH22" s="660"/>
      <c r="AI22" s="660"/>
      <c r="AJ22" s="660"/>
      <c r="AK22" s="660"/>
      <c r="AL22" s="624">
        <v>51.5</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748304</v>
      </c>
      <c r="S23" s="622"/>
      <c r="T23" s="622"/>
      <c r="U23" s="622"/>
      <c r="V23" s="622"/>
      <c r="W23" s="622"/>
      <c r="X23" s="622"/>
      <c r="Y23" s="623"/>
      <c r="Z23" s="659">
        <v>2.4</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204149</v>
      </c>
      <c r="BH23" s="622"/>
      <c r="BI23" s="622"/>
      <c r="BJ23" s="622"/>
      <c r="BK23" s="622"/>
      <c r="BL23" s="622"/>
      <c r="BM23" s="622"/>
      <c r="BN23" s="623"/>
      <c r="BO23" s="659">
        <v>5</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9407813</v>
      </c>
      <c r="CS24" s="677"/>
      <c r="CT24" s="677"/>
      <c r="CU24" s="677"/>
      <c r="CV24" s="677"/>
      <c r="CW24" s="677"/>
      <c r="CX24" s="677"/>
      <c r="CY24" s="702"/>
      <c r="CZ24" s="703">
        <v>32.9</v>
      </c>
      <c r="DA24" s="685"/>
      <c r="DB24" s="685"/>
      <c r="DC24" s="705"/>
      <c r="DD24" s="701">
        <v>6802738</v>
      </c>
      <c r="DE24" s="677"/>
      <c r="DF24" s="677"/>
      <c r="DG24" s="677"/>
      <c r="DH24" s="677"/>
      <c r="DI24" s="677"/>
      <c r="DJ24" s="677"/>
      <c r="DK24" s="702"/>
      <c r="DL24" s="701">
        <v>6383994</v>
      </c>
      <c r="DM24" s="677"/>
      <c r="DN24" s="677"/>
      <c r="DO24" s="677"/>
      <c r="DP24" s="677"/>
      <c r="DQ24" s="677"/>
      <c r="DR24" s="677"/>
      <c r="DS24" s="677"/>
      <c r="DT24" s="677"/>
      <c r="DU24" s="677"/>
      <c r="DV24" s="702"/>
      <c r="DW24" s="703">
        <v>58.4</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11841483</v>
      </c>
      <c r="S25" s="622"/>
      <c r="T25" s="622"/>
      <c r="U25" s="622"/>
      <c r="V25" s="622"/>
      <c r="W25" s="622"/>
      <c r="X25" s="622"/>
      <c r="Y25" s="623"/>
      <c r="Z25" s="659">
        <v>38.200000000000003</v>
      </c>
      <c r="AA25" s="659"/>
      <c r="AB25" s="659"/>
      <c r="AC25" s="659"/>
      <c r="AD25" s="660">
        <v>10889030</v>
      </c>
      <c r="AE25" s="660"/>
      <c r="AF25" s="660"/>
      <c r="AG25" s="660"/>
      <c r="AH25" s="660"/>
      <c r="AI25" s="660"/>
      <c r="AJ25" s="660"/>
      <c r="AK25" s="660"/>
      <c r="AL25" s="624">
        <v>99.8</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3481389</v>
      </c>
      <c r="CS25" s="634"/>
      <c r="CT25" s="634"/>
      <c r="CU25" s="634"/>
      <c r="CV25" s="634"/>
      <c r="CW25" s="634"/>
      <c r="CX25" s="634"/>
      <c r="CY25" s="635"/>
      <c r="CZ25" s="624">
        <v>12.2</v>
      </c>
      <c r="DA25" s="636"/>
      <c r="DB25" s="636"/>
      <c r="DC25" s="637"/>
      <c r="DD25" s="627">
        <v>3276646</v>
      </c>
      <c r="DE25" s="634"/>
      <c r="DF25" s="634"/>
      <c r="DG25" s="634"/>
      <c r="DH25" s="634"/>
      <c r="DI25" s="634"/>
      <c r="DJ25" s="634"/>
      <c r="DK25" s="635"/>
      <c r="DL25" s="627">
        <v>3013098</v>
      </c>
      <c r="DM25" s="634"/>
      <c r="DN25" s="634"/>
      <c r="DO25" s="634"/>
      <c r="DP25" s="634"/>
      <c r="DQ25" s="634"/>
      <c r="DR25" s="634"/>
      <c r="DS25" s="634"/>
      <c r="DT25" s="634"/>
      <c r="DU25" s="634"/>
      <c r="DV25" s="635"/>
      <c r="DW25" s="624">
        <v>27.5</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2701</v>
      </c>
      <c r="S26" s="622"/>
      <c r="T26" s="622"/>
      <c r="U26" s="622"/>
      <c r="V26" s="622"/>
      <c r="W26" s="622"/>
      <c r="X26" s="622"/>
      <c r="Y26" s="623"/>
      <c r="Z26" s="659">
        <v>0</v>
      </c>
      <c r="AA26" s="659"/>
      <c r="AB26" s="659"/>
      <c r="AC26" s="659"/>
      <c r="AD26" s="660">
        <v>2701</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1993426</v>
      </c>
      <c r="CS26" s="622"/>
      <c r="CT26" s="622"/>
      <c r="CU26" s="622"/>
      <c r="CV26" s="622"/>
      <c r="CW26" s="622"/>
      <c r="CX26" s="622"/>
      <c r="CY26" s="623"/>
      <c r="CZ26" s="624">
        <v>7</v>
      </c>
      <c r="DA26" s="636"/>
      <c r="DB26" s="636"/>
      <c r="DC26" s="637"/>
      <c r="DD26" s="627">
        <v>1862902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67141</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4089230</v>
      </c>
      <c r="BH27" s="622"/>
      <c r="BI27" s="622"/>
      <c r="BJ27" s="622"/>
      <c r="BK27" s="622"/>
      <c r="BL27" s="622"/>
      <c r="BM27" s="622"/>
      <c r="BN27" s="623"/>
      <c r="BO27" s="659">
        <v>100</v>
      </c>
      <c r="BP27" s="659"/>
      <c r="BQ27" s="659"/>
      <c r="BR27" s="659"/>
      <c r="BS27" s="660">
        <v>10168</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3662503</v>
      </c>
      <c r="CS27" s="634"/>
      <c r="CT27" s="634"/>
      <c r="CU27" s="634"/>
      <c r="CV27" s="634"/>
      <c r="CW27" s="634"/>
      <c r="CX27" s="634"/>
      <c r="CY27" s="635"/>
      <c r="CZ27" s="624">
        <v>12.8</v>
      </c>
      <c r="DA27" s="636"/>
      <c r="DB27" s="636"/>
      <c r="DC27" s="637"/>
      <c r="DD27" s="627">
        <v>1262171</v>
      </c>
      <c r="DE27" s="634"/>
      <c r="DF27" s="634"/>
      <c r="DG27" s="634"/>
      <c r="DH27" s="634"/>
      <c r="DI27" s="634"/>
      <c r="DJ27" s="634"/>
      <c r="DK27" s="635"/>
      <c r="DL27" s="627">
        <v>1106975</v>
      </c>
      <c r="DM27" s="634"/>
      <c r="DN27" s="634"/>
      <c r="DO27" s="634"/>
      <c r="DP27" s="634"/>
      <c r="DQ27" s="634"/>
      <c r="DR27" s="634"/>
      <c r="DS27" s="634"/>
      <c r="DT27" s="634"/>
      <c r="DU27" s="634"/>
      <c r="DV27" s="635"/>
      <c r="DW27" s="624">
        <v>10.1</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194327</v>
      </c>
      <c r="S28" s="622"/>
      <c r="T28" s="622"/>
      <c r="U28" s="622"/>
      <c r="V28" s="622"/>
      <c r="W28" s="622"/>
      <c r="X28" s="622"/>
      <c r="Y28" s="623"/>
      <c r="Z28" s="659">
        <v>0.6</v>
      </c>
      <c r="AA28" s="659"/>
      <c r="AB28" s="659"/>
      <c r="AC28" s="659"/>
      <c r="AD28" s="660">
        <v>8350</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2263921</v>
      </c>
      <c r="CS28" s="622"/>
      <c r="CT28" s="622"/>
      <c r="CU28" s="622"/>
      <c r="CV28" s="622"/>
      <c r="CW28" s="622"/>
      <c r="CX28" s="622"/>
      <c r="CY28" s="623"/>
      <c r="CZ28" s="624">
        <v>7.9</v>
      </c>
      <c r="DA28" s="636"/>
      <c r="DB28" s="636"/>
      <c r="DC28" s="637"/>
      <c r="DD28" s="627">
        <v>2263921</v>
      </c>
      <c r="DE28" s="622"/>
      <c r="DF28" s="622"/>
      <c r="DG28" s="622"/>
      <c r="DH28" s="622"/>
      <c r="DI28" s="622"/>
      <c r="DJ28" s="622"/>
      <c r="DK28" s="623"/>
      <c r="DL28" s="627">
        <v>2263921</v>
      </c>
      <c r="DM28" s="622"/>
      <c r="DN28" s="622"/>
      <c r="DO28" s="622"/>
      <c r="DP28" s="622"/>
      <c r="DQ28" s="622"/>
      <c r="DR28" s="622"/>
      <c r="DS28" s="622"/>
      <c r="DT28" s="622"/>
      <c r="DU28" s="622"/>
      <c r="DV28" s="623"/>
      <c r="DW28" s="624">
        <v>20.7</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79723</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2263921</v>
      </c>
      <c r="CS29" s="634"/>
      <c r="CT29" s="634"/>
      <c r="CU29" s="634"/>
      <c r="CV29" s="634"/>
      <c r="CW29" s="634"/>
      <c r="CX29" s="634"/>
      <c r="CY29" s="635"/>
      <c r="CZ29" s="624">
        <v>7.9</v>
      </c>
      <c r="DA29" s="636"/>
      <c r="DB29" s="636"/>
      <c r="DC29" s="637"/>
      <c r="DD29" s="627">
        <v>2263921</v>
      </c>
      <c r="DE29" s="634"/>
      <c r="DF29" s="634"/>
      <c r="DG29" s="634"/>
      <c r="DH29" s="634"/>
      <c r="DI29" s="634"/>
      <c r="DJ29" s="634"/>
      <c r="DK29" s="635"/>
      <c r="DL29" s="627">
        <v>2263921</v>
      </c>
      <c r="DM29" s="634"/>
      <c r="DN29" s="634"/>
      <c r="DO29" s="634"/>
      <c r="DP29" s="634"/>
      <c r="DQ29" s="634"/>
      <c r="DR29" s="634"/>
      <c r="DS29" s="634"/>
      <c r="DT29" s="634"/>
      <c r="DU29" s="634"/>
      <c r="DV29" s="635"/>
      <c r="DW29" s="624">
        <v>20.7</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2950574</v>
      </c>
      <c r="S30" s="622"/>
      <c r="T30" s="622"/>
      <c r="U30" s="622"/>
      <c r="V30" s="622"/>
      <c r="W30" s="622"/>
      <c r="X30" s="622"/>
      <c r="Y30" s="623"/>
      <c r="Z30" s="659">
        <v>9.5</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2180706</v>
      </c>
      <c r="CS30" s="622"/>
      <c r="CT30" s="622"/>
      <c r="CU30" s="622"/>
      <c r="CV30" s="622"/>
      <c r="CW30" s="622"/>
      <c r="CX30" s="622"/>
      <c r="CY30" s="623"/>
      <c r="CZ30" s="624">
        <v>7.6</v>
      </c>
      <c r="DA30" s="636"/>
      <c r="DB30" s="636"/>
      <c r="DC30" s="637"/>
      <c r="DD30" s="627">
        <v>2180706</v>
      </c>
      <c r="DE30" s="622"/>
      <c r="DF30" s="622"/>
      <c r="DG30" s="622"/>
      <c r="DH30" s="622"/>
      <c r="DI30" s="622"/>
      <c r="DJ30" s="622"/>
      <c r="DK30" s="623"/>
      <c r="DL30" s="627">
        <v>2180706</v>
      </c>
      <c r="DM30" s="622"/>
      <c r="DN30" s="622"/>
      <c r="DO30" s="622"/>
      <c r="DP30" s="622"/>
      <c r="DQ30" s="622"/>
      <c r="DR30" s="622"/>
      <c r="DS30" s="622"/>
      <c r="DT30" s="622"/>
      <c r="DU30" s="622"/>
      <c r="DV30" s="623"/>
      <c r="DW30" s="624">
        <v>19.899999999999999</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v>
      </c>
      <c r="BH31" s="684"/>
      <c r="BI31" s="684"/>
      <c r="BJ31" s="684"/>
      <c r="BK31" s="684"/>
      <c r="BL31" s="684"/>
      <c r="BM31" s="685">
        <v>97.3</v>
      </c>
      <c r="BN31" s="684"/>
      <c r="BO31" s="684"/>
      <c r="BP31" s="684"/>
      <c r="BQ31" s="686"/>
      <c r="BR31" s="683">
        <v>98.9</v>
      </c>
      <c r="BS31" s="684"/>
      <c r="BT31" s="684"/>
      <c r="BU31" s="684"/>
      <c r="BV31" s="684"/>
      <c r="BW31" s="684"/>
      <c r="BX31" s="685">
        <v>97</v>
      </c>
      <c r="BY31" s="684"/>
      <c r="BZ31" s="684"/>
      <c r="CA31" s="684"/>
      <c r="CB31" s="686"/>
      <c r="CD31" s="642"/>
      <c r="CE31" s="643"/>
      <c r="CF31" s="618" t="s">
        <v>301</v>
      </c>
      <c r="CG31" s="619"/>
      <c r="CH31" s="619"/>
      <c r="CI31" s="619"/>
      <c r="CJ31" s="619"/>
      <c r="CK31" s="619"/>
      <c r="CL31" s="619"/>
      <c r="CM31" s="619"/>
      <c r="CN31" s="619"/>
      <c r="CO31" s="619"/>
      <c r="CP31" s="619"/>
      <c r="CQ31" s="620"/>
      <c r="CR31" s="621">
        <v>83215</v>
      </c>
      <c r="CS31" s="634"/>
      <c r="CT31" s="634"/>
      <c r="CU31" s="634"/>
      <c r="CV31" s="634"/>
      <c r="CW31" s="634"/>
      <c r="CX31" s="634"/>
      <c r="CY31" s="635"/>
      <c r="CZ31" s="624">
        <v>0.3</v>
      </c>
      <c r="DA31" s="636"/>
      <c r="DB31" s="636"/>
      <c r="DC31" s="637"/>
      <c r="DD31" s="627">
        <v>83215</v>
      </c>
      <c r="DE31" s="634"/>
      <c r="DF31" s="634"/>
      <c r="DG31" s="634"/>
      <c r="DH31" s="634"/>
      <c r="DI31" s="634"/>
      <c r="DJ31" s="634"/>
      <c r="DK31" s="635"/>
      <c r="DL31" s="627">
        <v>83215</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1263248</v>
      </c>
      <c r="S32" s="622"/>
      <c r="T32" s="622"/>
      <c r="U32" s="622"/>
      <c r="V32" s="622"/>
      <c r="W32" s="622"/>
      <c r="X32" s="622"/>
      <c r="Y32" s="623"/>
      <c r="Z32" s="659">
        <v>4.0999999999999996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99.2</v>
      </c>
      <c r="BH32" s="634"/>
      <c r="BI32" s="634"/>
      <c r="BJ32" s="634"/>
      <c r="BK32" s="634"/>
      <c r="BL32" s="634"/>
      <c r="BM32" s="625">
        <v>98.4</v>
      </c>
      <c r="BN32" s="634"/>
      <c r="BO32" s="634"/>
      <c r="BP32" s="634"/>
      <c r="BQ32" s="657"/>
      <c r="BR32" s="687">
        <v>99.2</v>
      </c>
      <c r="BS32" s="634"/>
      <c r="BT32" s="634"/>
      <c r="BU32" s="634"/>
      <c r="BV32" s="634"/>
      <c r="BW32" s="634"/>
      <c r="BX32" s="625">
        <v>98.3</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20591</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98.7</v>
      </c>
      <c r="BH33" s="606"/>
      <c r="BI33" s="606"/>
      <c r="BJ33" s="606"/>
      <c r="BK33" s="606"/>
      <c r="BL33" s="606"/>
      <c r="BM33" s="652">
        <v>96.1</v>
      </c>
      <c r="BN33" s="606"/>
      <c r="BO33" s="606"/>
      <c r="BP33" s="606"/>
      <c r="BQ33" s="669"/>
      <c r="BR33" s="682">
        <v>98.6</v>
      </c>
      <c r="BS33" s="606"/>
      <c r="BT33" s="606"/>
      <c r="BU33" s="606"/>
      <c r="BV33" s="606"/>
      <c r="BW33" s="606"/>
      <c r="BX33" s="652">
        <v>95.8</v>
      </c>
      <c r="BY33" s="606"/>
      <c r="BZ33" s="606"/>
      <c r="CA33" s="606"/>
      <c r="CB33" s="669"/>
      <c r="CD33" s="618" t="s">
        <v>308</v>
      </c>
      <c r="CE33" s="619"/>
      <c r="CF33" s="619"/>
      <c r="CG33" s="619"/>
      <c r="CH33" s="619"/>
      <c r="CI33" s="619"/>
      <c r="CJ33" s="619"/>
      <c r="CK33" s="619"/>
      <c r="CL33" s="619"/>
      <c r="CM33" s="619"/>
      <c r="CN33" s="619"/>
      <c r="CO33" s="619"/>
      <c r="CP33" s="619"/>
      <c r="CQ33" s="620"/>
      <c r="CR33" s="621">
        <v>17262340</v>
      </c>
      <c r="CS33" s="634"/>
      <c r="CT33" s="634"/>
      <c r="CU33" s="634"/>
      <c r="CV33" s="634"/>
      <c r="CW33" s="634"/>
      <c r="CX33" s="634"/>
      <c r="CY33" s="635"/>
      <c r="CZ33" s="624">
        <v>60.3</v>
      </c>
      <c r="DA33" s="636"/>
      <c r="DB33" s="636"/>
      <c r="DC33" s="637"/>
      <c r="DD33" s="627">
        <v>9978369</v>
      </c>
      <c r="DE33" s="634"/>
      <c r="DF33" s="634"/>
      <c r="DG33" s="634"/>
      <c r="DH33" s="634"/>
      <c r="DI33" s="634"/>
      <c r="DJ33" s="634"/>
      <c r="DK33" s="635"/>
      <c r="DL33" s="627">
        <v>4312378</v>
      </c>
      <c r="DM33" s="634"/>
      <c r="DN33" s="634"/>
      <c r="DO33" s="634"/>
      <c r="DP33" s="634"/>
      <c r="DQ33" s="634"/>
      <c r="DR33" s="634"/>
      <c r="DS33" s="634"/>
      <c r="DT33" s="634"/>
      <c r="DU33" s="634"/>
      <c r="DV33" s="635"/>
      <c r="DW33" s="624">
        <v>39.4</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6581562</v>
      </c>
      <c r="S34" s="622"/>
      <c r="T34" s="622"/>
      <c r="U34" s="622"/>
      <c r="V34" s="622"/>
      <c r="W34" s="622"/>
      <c r="X34" s="622"/>
      <c r="Y34" s="623"/>
      <c r="Z34" s="659">
        <v>21.2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4059875</v>
      </c>
      <c r="CS34" s="622"/>
      <c r="CT34" s="622"/>
      <c r="CU34" s="622"/>
      <c r="CV34" s="622"/>
      <c r="CW34" s="622"/>
      <c r="CX34" s="622"/>
      <c r="CY34" s="623"/>
      <c r="CZ34" s="624">
        <v>14.2</v>
      </c>
      <c r="DA34" s="636"/>
      <c r="DB34" s="636"/>
      <c r="DC34" s="637"/>
      <c r="DD34" s="627">
        <v>3387205</v>
      </c>
      <c r="DE34" s="622"/>
      <c r="DF34" s="622"/>
      <c r="DG34" s="622"/>
      <c r="DH34" s="622"/>
      <c r="DI34" s="622"/>
      <c r="DJ34" s="622"/>
      <c r="DK34" s="623"/>
      <c r="DL34" s="627">
        <v>1706590</v>
      </c>
      <c r="DM34" s="622"/>
      <c r="DN34" s="622"/>
      <c r="DO34" s="622"/>
      <c r="DP34" s="622"/>
      <c r="DQ34" s="622"/>
      <c r="DR34" s="622"/>
      <c r="DS34" s="622"/>
      <c r="DT34" s="622"/>
      <c r="DU34" s="622"/>
      <c r="DV34" s="623"/>
      <c r="DW34" s="624">
        <v>15.6</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4447652</v>
      </c>
      <c r="S35" s="622"/>
      <c r="T35" s="622"/>
      <c r="U35" s="622"/>
      <c r="V35" s="622"/>
      <c r="W35" s="622"/>
      <c r="X35" s="622"/>
      <c r="Y35" s="623"/>
      <c r="Z35" s="659">
        <v>14.3</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58306</v>
      </c>
      <c r="CS35" s="634"/>
      <c r="CT35" s="634"/>
      <c r="CU35" s="634"/>
      <c r="CV35" s="634"/>
      <c r="CW35" s="634"/>
      <c r="CX35" s="634"/>
      <c r="CY35" s="635"/>
      <c r="CZ35" s="624">
        <v>0.2</v>
      </c>
      <c r="DA35" s="636"/>
      <c r="DB35" s="636"/>
      <c r="DC35" s="637"/>
      <c r="DD35" s="627">
        <v>39624</v>
      </c>
      <c r="DE35" s="634"/>
      <c r="DF35" s="634"/>
      <c r="DG35" s="634"/>
      <c r="DH35" s="634"/>
      <c r="DI35" s="634"/>
      <c r="DJ35" s="634"/>
      <c r="DK35" s="635"/>
      <c r="DL35" s="627">
        <v>37100</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2490429</v>
      </c>
      <c r="S36" s="622"/>
      <c r="T36" s="622"/>
      <c r="U36" s="622"/>
      <c r="V36" s="622"/>
      <c r="W36" s="622"/>
      <c r="X36" s="622"/>
      <c r="Y36" s="623"/>
      <c r="Z36" s="659">
        <v>8</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2567351</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128752</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4136883</v>
      </c>
      <c r="CS36" s="622"/>
      <c r="CT36" s="622"/>
      <c r="CU36" s="622"/>
      <c r="CV36" s="622"/>
      <c r="CW36" s="622"/>
      <c r="CX36" s="622"/>
      <c r="CY36" s="623"/>
      <c r="CZ36" s="624">
        <v>14.5</v>
      </c>
      <c r="DA36" s="636"/>
      <c r="DB36" s="636"/>
      <c r="DC36" s="637"/>
      <c r="DD36" s="627">
        <v>3976225</v>
      </c>
      <c r="DE36" s="622"/>
      <c r="DF36" s="622"/>
      <c r="DG36" s="622"/>
      <c r="DH36" s="622"/>
      <c r="DI36" s="622"/>
      <c r="DJ36" s="622"/>
      <c r="DK36" s="623"/>
      <c r="DL36" s="627">
        <v>1309387</v>
      </c>
      <c r="DM36" s="622"/>
      <c r="DN36" s="622"/>
      <c r="DO36" s="622"/>
      <c r="DP36" s="622"/>
      <c r="DQ36" s="622"/>
      <c r="DR36" s="622"/>
      <c r="DS36" s="622"/>
      <c r="DT36" s="622"/>
      <c r="DU36" s="622"/>
      <c r="DV36" s="623"/>
      <c r="DW36" s="624">
        <v>12</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343109</v>
      </c>
      <c r="S37" s="622"/>
      <c r="T37" s="622"/>
      <c r="U37" s="622"/>
      <c r="V37" s="622"/>
      <c r="W37" s="622"/>
      <c r="X37" s="622"/>
      <c r="Y37" s="623"/>
      <c r="Z37" s="659">
        <v>1.1000000000000001</v>
      </c>
      <c r="AA37" s="659"/>
      <c r="AB37" s="659"/>
      <c r="AC37" s="659"/>
      <c r="AD37" s="660">
        <v>9180</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594838</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128752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814953</v>
      </c>
      <c r="CS37" s="634"/>
      <c r="CT37" s="634"/>
      <c r="CU37" s="634"/>
      <c r="CV37" s="634"/>
      <c r="CW37" s="634"/>
      <c r="CX37" s="634"/>
      <c r="CY37" s="635"/>
      <c r="CZ37" s="624">
        <v>2.8</v>
      </c>
      <c r="DA37" s="636"/>
      <c r="DB37" s="636"/>
      <c r="DC37" s="637"/>
      <c r="DD37" s="627">
        <v>814953</v>
      </c>
      <c r="DE37" s="634"/>
      <c r="DF37" s="634"/>
      <c r="DG37" s="634"/>
      <c r="DH37" s="634"/>
      <c r="DI37" s="634"/>
      <c r="DJ37" s="634"/>
      <c r="DK37" s="635"/>
      <c r="DL37" s="627">
        <v>799689</v>
      </c>
      <c r="DM37" s="634"/>
      <c r="DN37" s="634"/>
      <c r="DO37" s="634"/>
      <c r="DP37" s="634"/>
      <c r="DQ37" s="634"/>
      <c r="DR37" s="634"/>
      <c r="DS37" s="634"/>
      <c r="DT37" s="634"/>
      <c r="DU37" s="634"/>
      <c r="DV37" s="635"/>
      <c r="DW37" s="624">
        <v>7.3</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725200</v>
      </c>
      <c r="S38" s="622"/>
      <c r="T38" s="622"/>
      <c r="U38" s="622"/>
      <c r="V38" s="622"/>
      <c r="W38" s="622"/>
      <c r="X38" s="622"/>
      <c r="Y38" s="623"/>
      <c r="Z38" s="659">
        <v>2.2999999999999998</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308873</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4754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1655974</v>
      </c>
      <c r="CS38" s="622"/>
      <c r="CT38" s="622"/>
      <c r="CU38" s="622"/>
      <c r="CV38" s="622"/>
      <c r="CW38" s="622"/>
      <c r="CX38" s="622"/>
      <c r="CY38" s="623"/>
      <c r="CZ38" s="624">
        <v>5.8</v>
      </c>
      <c r="DA38" s="636"/>
      <c r="DB38" s="636"/>
      <c r="DC38" s="637"/>
      <c r="DD38" s="627">
        <v>1381113</v>
      </c>
      <c r="DE38" s="622"/>
      <c r="DF38" s="622"/>
      <c r="DG38" s="622"/>
      <c r="DH38" s="622"/>
      <c r="DI38" s="622"/>
      <c r="DJ38" s="622"/>
      <c r="DK38" s="623"/>
      <c r="DL38" s="627">
        <v>1259301</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79329</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7337</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7023161</v>
      </c>
      <c r="CS39" s="634"/>
      <c r="CT39" s="634"/>
      <c r="CU39" s="634"/>
      <c r="CV39" s="634"/>
      <c r="CW39" s="634"/>
      <c r="CX39" s="634"/>
      <c r="CY39" s="635"/>
      <c r="CZ39" s="624">
        <v>24.5</v>
      </c>
      <c r="DA39" s="636"/>
      <c r="DB39" s="636"/>
      <c r="DC39" s="637"/>
      <c r="DD39" s="627">
        <v>981061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28900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34753</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134</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328141</v>
      </c>
      <c r="CS40" s="622"/>
      <c r="CT40" s="622"/>
      <c r="CU40" s="622"/>
      <c r="CV40" s="622"/>
      <c r="CW40" s="622"/>
      <c r="CX40" s="622"/>
      <c r="CY40" s="623"/>
      <c r="CZ40" s="624">
        <v>1.1000000000000001</v>
      </c>
      <c r="DA40" s="636"/>
      <c r="DB40" s="636"/>
      <c r="DC40" s="637"/>
      <c r="DD40" s="627">
        <v>213141</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31007740</v>
      </c>
      <c r="S41" s="646"/>
      <c r="T41" s="646"/>
      <c r="U41" s="646"/>
      <c r="V41" s="646"/>
      <c r="W41" s="646"/>
      <c r="X41" s="646"/>
      <c r="Y41" s="649"/>
      <c r="Z41" s="650">
        <v>100</v>
      </c>
      <c r="AA41" s="650"/>
      <c r="AB41" s="650"/>
      <c r="AC41" s="650"/>
      <c r="AD41" s="651">
        <v>10909261</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256698</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1292860</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366</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1951448</v>
      </c>
      <c r="CS42" s="634"/>
      <c r="CT42" s="634"/>
      <c r="CU42" s="634"/>
      <c r="CV42" s="634"/>
      <c r="CW42" s="634"/>
      <c r="CX42" s="634"/>
      <c r="CY42" s="635"/>
      <c r="CZ42" s="624">
        <v>6.8</v>
      </c>
      <c r="DA42" s="636"/>
      <c r="DB42" s="636"/>
      <c r="DC42" s="637"/>
      <c r="DD42" s="627">
        <v>582910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56381</v>
      </c>
      <c r="CS43" s="634"/>
      <c r="CT43" s="634"/>
      <c r="CU43" s="634"/>
      <c r="CV43" s="634"/>
      <c r="CW43" s="634"/>
      <c r="CX43" s="634"/>
      <c r="CY43" s="635"/>
      <c r="CZ43" s="624">
        <v>0.2</v>
      </c>
      <c r="DA43" s="636"/>
      <c r="DB43" s="636"/>
      <c r="DC43" s="637"/>
      <c r="DD43" s="627">
        <v>55817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1931700</v>
      </c>
      <c r="CS44" s="622"/>
      <c r="CT44" s="622"/>
      <c r="CU44" s="622"/>
      <c r="CV44" s="622"/>
      <c r="CW44" s="622"/>
      <c r="CX44" s="622"/>
      <c r="CY44" s="623"/>
      <c r="CZ44" s="624">
        <v>6.7</v>
      </c>
      <c r="DA44" s="625"/>
      <c r="DB44" s="625"/>
      <c r="DC44" s="626"/>
      <c r="DD44" s="627">
        <v>582097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792235</v>
      </c>
      <c r="CS45" s="634"/>
      <c r="CT45" s="634"/>
      <c r="CU45" s="634"/>
      <c r="CV45" s="634"/>
      <c r="CW45" s="634"/>
      <c r="CX45" s="634"/>
      <c r="CY45" s="635"/>
      <c r="CZ45" s="624">
        <v>2.8</v>
      </c>
      <c r="DA45" s="636"/>
      <c r="DB45" s="636"/>
      <c r="DC45" s="637"/>
      <c r="DD45" s="627">
        <v>47942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839071</v>
      </c>
      <c r="CS46" s="622"/>
      <c r="CT46" s="622"/>
      <c r="CU46" s="622"/>
      <c r="CV46" s="622"/>
      <c r="CW46" s="622"/>
      <c r="CX46" s="622"/>
      <c r="CY46" s="623"/>
      <c r="CZ46" s="624">
        <v>2.9</v>
      </c>
      <c r="DA46" s="625"/>
      <c r="DB46" s="625"/>
      <c r="DC46" s="626"/>
      <c r="DD46" s="627">
        <v>491753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19748</v>
      </c>
      <c r="CS47" s="634"/>
      <c r="CT47" s="634"/>
      <c r="CU47" s="634"/>
      <c r="CV47" s="634"/>
      <c r="CW47" s="634"/>
      <c r="CX47" s="634"/>
      <c r="CY47" s="635"/>
      <c r="CZ47" s="624">
        <v>0.1</v>
      </c>
      <c r="DA47" s="636"/>
      <c r="DB47" s="636"/>
      <c r="DC47" s="637"/>
      <c r="DD47" s="627">
        <v>813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28621601</v>
      </c>
      <c r="CS49" s="606"/>
      <c r="CT49" s="606"/>
      <c r="CU49" s="606"/>
      <c r="CV49" s="606"/>
      <c r="CW49" s="606"/>
      <c r="CX49" s="606"/>
      <c r="CY49" s="607"/>
      <c r="CZ49" s="608">
        <v>100</v>
      </c>
      <c r="DA49" s="609"/>
      <c r="DB49" s="609"/>
      <c r="DC49" s="610"/>
      <c r="DD49" s="611">
        <v>17364017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91s+0OHJR+41P+EAbYrOVVM651XEW1D1EFtj5T1B6h+nh/0CgF81imJKMcdUH2Y7srA3ob0KqItgCPbCPxOjOA==" saltValue="ROd1aXk9qjg7Stut5EvI0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Q103" sqref="BQ103:DZ103"/>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31008</v>
      </c>
      <c r="R7" s="1103"/>
      <c r="S7" s="1103"/>
      <c r="T7" s="1103"/>
      <c r="U7" s="1103"/>
      <c r="V7" s="1103">
        <v>28622</v>
      </c>
      <c r="W7" s="1103"/>
      <c r="X7" s="1103"/>
      <c r="Y7" s="1103"/>
      <c r="Z7" s="1103"/>
      <c r="AA7" s="1103">
        <v>2386</v>
      </c>
      <c r="AB7" s="1103"/>
      <c r="AC7" s="1103"/>
      <c r="AD7" s="1103"/>
      <c r="AE7" s="1104"/>
      <c r="AF7" s="1105">
        <v>2038</v>
      </c>
      <c r="AG7" s="1106"/>
      <c r="AH7" s="1106"/>
      <c r="AI7" s="1106"/>
      <c r="AJ7" s="1107"/>
      <c r="AK7" s="1108">
        <v>4448</v>
      </c>
      <c r="AL7" s="1109"/>
      <c r="AM7" s="1109"/>
      <c r="AN7" s="1109"/>
      <c r="AO7" s="1109"/>
      <c r="AP7" s="1109">
        <v>18436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554</v>
      </c>
      <c r="BT7" s="1100"/>
      <c r="BU7" s="1100"/>
      <c r="BV7" s="1100"/>
      <c r="BW7" s="1100"/>
      <c r="BX7" s="1100"/>
      <c r="BY7" s="1100"/>
      <c r="BZ7" s="1100"/>
      <c r="CA7" s="1100"/>
      <c r="CB7" s="1100"/>
      <c r="CC7" s="1100"/>
      <c r="CD7" s="1100"/>
      <c r="CE7" s="1100"/>
      <c r="CF7" s="1100"/>
      <c r="CG7" s="1112"/>
      <c r="CH7" s="1096">
        <v>2</v>
      </c>
      <c r="CI7" s="1097"/>
      <c r="CJ7" s="1097"/>
      <c r="CK7" s="1097"/>
      <c r="CL7" s="1098"/>
      <c r="CM7" s="1096">
        <v>174</v>
      </c>
      <c r="CN7" s="1097"/>
      <c r="CO7" s="1097"/>
      <c r="CP7" s="1097"/>
      <c r="CQ7" s="1098"/>
      <c r="CR7" s="1096">
        <v>24</v>
      </c>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555</v>
      </c>
      <c r="BT8" s="993"/>
      <c r="BU8" s="993"/>
      <c r="BV8" s="993"/>
      <c r="BW8" s="993"/>
      <c r="BX8" s="993"/>
      <c r="BY8" s="993"/>
      <c r="BZ8" s="993"/>
      <c r="CA8" s="993"/>
      <c r="CB8" s="993"/>
      <c r="CC8" s="993"/>
      <c r="CD8" s="993"/>
      <c r="CE8" s="993"/>
      <c r="CF8" s="993"/>
      <c r="CG8" s="1014"/>
      <c r="CH8" s="989">
        <v>4</v>
      </c>
      <c r="CI8" s="990"/>
      <c r="CJ8" s="990"/>
      <c r="CK8" s="990"/>
      <c r="CL8" s="991"/>
      <c r="CM8" s="989">
        <v>11</v>
      </c>
      <c r="CN8" s="990"/>
      <c r="CO8" s="990"/>
      <c r="CP8" s="990"/>
      <c r="CQ8" s="991"/>
      <c r="CR8" s="989">
        <v>3</v>
      </c>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31008</v>
      </c>
      <c r="R23" s="1061"/>
      <c r="S23" s="1061"/>
      <c r="T23" s="1061"/>
      <c r="U23" s="1061"/>
      <c r="V23" s="1061">
        <v>28622</v>
      </c>
      <c r="W23" s="1061"/>
      <c r="X23" s="1061"/>
      <c r="Y23" s="1061"/>
      <c r="Z23" s="1061"/>
      <c r="AA23" s="1061">
        <v>2386</v>
      </c>
      <c r="AB23" s="1061"/>
      <c r="AC23" s="1061"/>
      <c r="AD23" s="1061"/>
      <c r="AE23" s="1068"/>
      <c r="AF23" s="1069">
        <v>2038</v>
      </c>
      <c r="AG23" s="1061"/>
      <c r="AH23" s="1061"/>
      <c r="AI23" s="1061"/>
      <c r="AJ23" s="1070"/>
      <c r="AK23" s="1071"/>
      <c r="AL23" s="1072"/>
      <c r="AM23" s="1072"/>
      <c r="AN23" s="1072"/>
      <c r="AO23" s="1072"/>
      <c r="AP23" s="1061">
        <v>18436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4213</v>
      </c>
      <c r="R28" s="1051"/>
      <c r="S28" s="1051"/>
      <c r="T28" s="1051"/>
      <c r="U28" s="1051"/>
      <c r="V28" s="1051">
        <v>4084</v>
      </c>
      <c r="W28" s="1051"/>
      <c r="X28" s="1051"/>
      <c r="Y28" s="1051"/>
      <c r="Z28" s="1051"/>
      <c r="AA28" s="1051">
        <v>129</v>
      </c>
      <c r="AB28" s="1051"/>
      <c r="AC28" s="1051"/>
      <c r="AD28" s="1051"/>
      <c r="AE28" s="1052"/>
      <c r="AF28" s="1053">
        <v>129</v>
      </c>
      <c r="AG28" s="1051"/>
      <c r="AH28" s="1051"/>
      <c r="AI28" s="1051"/>
      <c r="AJ28" s="1054"/>
      <c r="AK28" s="1042">
        <v>257</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733</v>
      </c>
      <c r="R29" s="1039"/>
      <c r="S29" s="1039"/>
      <c r="T29" s="1039"/>
      <c r="U29" s="1039"/>
      <c r="V29" s="1039">
        <v>731</v>
      </c>
      <c r="W29" s="1039"/>
      <c r="X29" s="1039"/>
      <c r="Y29" s="1039"/>
      <c r="Z29" s="1039"/>
      <c r="AA29" s="1039">
        <v>2</v>
      </c>
      <c r="AB29" s="1039"/>
      <c r="AC29" s="1039"/>
      <c r="AD29" s="1039"/>
      <c r="AE29" s="1040"/>
      <c r="AF29" s="1035">
        <v>2</v>
      </c>
      <c r="AG29" s="1036"/>
      <c r="AH29" s="1036"/>
      <c r="AI29" s="1036"/>
      <c r="AJ29" s="1037"/>
      <c r="AK29" s="980">
        <v>145</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10</v>
      </c>
      <c r="R30" s="1039"/>
      <c r="S30" s="1039"/>
      <c r="T30" s="1039"/>
      <c r="U30" s="1039"/>
      <c r="V30" s="1039">
        <v>8</v>
      </c>
      <c r="W30" s="1039"/>
      <c r="X30" s="1039"/>
      <c r="Y30" s="1039"/>
      <c r="Z30" s="1039"/>
      <c r="AA30" s="1039">
        <v>2</v>
      </c>
      <c r="AB30" s="1039"/>
      <c r="AC30" s="1039"/>
      <c r="AD30" s="1039"/>
      <c r="AE30" s="1040"/>
      <c r="AF30" s="1035">
        <v>2</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4233</v>
      </c>
      <c r="R31" s="1039"/>
      <c r="S31" s="1039"/>
      <c r="T31" s="1039"/>
      <c r="U31" s="1039"/>
      <c r="V31" s="1039">
        <v>4124</v>
      </c>
      <c r="W31" s="1039"/>
      <c r="X31" s="1039"/>
      <c r="Y31" s="1039"/>
      <c r="Z31" s="1039"/>
      <c r="AA31" s="1039">
        <v>109</v>
      </c>
      <c r="AB31" s="1039"/>
      <c r="AC31" s="1039"/>
      <c r="AD31" s="1039"/>
      <c r="AE31" s="1040"/>
      <c r="AF31" s="1035">
        <v>109</v>
      </c>
      <c r="AG31" s="1036"/>
      <c r="AH31" s="1036"/>
      <c r="AI31" s="1036"/>
      <c r="AJ31" s="1037"/>
      <c r="AK31" s="980">
        <v>661</v>
      </c>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16</v>
      </c>
      <c r="R32" s="1039"/>
      <c r="S32" s="1039"/>
      <c r="T32" s="1039"/>
      <c r="U32" s="1039"/>
      <c r="V32" s="1039">
        <v>16</v>
      </c>
      <c r="W32" s="1039"/>
      <c r="X32" s="1039"/>
      <c r="Y32" s="1039"/>
      <c r="Z32" s="1039"/>
      <c r="AA32" s="1039">
        <v>0</v>
      </c>
      <c r="AB32" s="1039"/>
      <c r="AC32" s="1039"/>
      <c r="AD32" s="1039"/>
      <c r="AE32" s="1040"/>
      <c r="AF32" s="1035" t="s">
        <v>122</v>
      </c>
      <c r="AG32" s="1036"/>
      <c r="AH32" s="1036"/>
      <c r="AI32" s="1036"/>
      <c r="AJ32" s="1037"/>
      <c r="AK32" s="980">
        <v>5</v>
      </c>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9</v>
      </c>
      <c r="R33" s="1039"/>
      <c r="S33" s="1039"/>
      <c r="T33" s="1039"/>
      <c r="U33" s="1039"/>
      <c r="V33" s="1039">
        <v>733</v>
      </c>
      <c r="W33" s="1039"/>
      <c r="X33" s="1039"/>
      <c r="Y33" s="1039"/>
      <c r="Z33" s="1039"/>
      <c r="AA33" s="1039">
        <v>724</v>
      </c>
      <c r="AB33" s="1039"/>
      <c r="AC33" s="1039"/>
      <c r="AD33" s="1039"/>
      <c r="AE33" s="1040"/>
      <c r="AF33" s="1035">
        <v>724</v>
      </c>
      <c r="AG33" s="1036"/>
      <c r="AH33" s="1036"/>
      <c r="AI33" s="1036"/>
      <c r="AJ33" s="1037"/>
      <c r="AK33" s="980">
        <v>5</v>
      </c>
      <c r="AL33" s="971"/>
      <c r="AM33" s="971"/>
      <c r="AN33" s="971"/>
      <c r="AO33" s="971"/>
      <c r="AP33" s="971">
        <v>2054</v>
      </c>
      <c r="AQ33" s="971"/>
      <c r="AR33" s="971"/>
      <c r="AS33" s="971"/>
      <c r="AT33" s="971"/>
      <c r="AU33" s="971">
        <v>68</v>
      </c>
      <c r="AV33" s="971"/>
      <c r="AW33" s="971"/>
      <c r="AX33" s="971"/>
      <c r="AY33" s="971"/>
      <c r="AZ33" s="1041"/>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396</v>
      </c>
      <c r="C34" s="1031"/>
      <c r="D34" s="1031"/>
      <c r="E34" s="1031"/>
      <c r="F34" s="1031"/>
      <c r="G34" s="1031"/>
      <c r="H34" s="1031"/>
      <c r="I34" s="1031"/>
      <c r="J34" s="1031"/>
      <c r="K34" s="1031"/>
      <c r="L34" s="1031"/>
      <c r="M34" s="1031"/>
      <c r="N34" s="1031"/>
      <c r="O34" s="1031"/>
      <c r="P34" s="1032"/>
      <c r="Q34" s="1038">
        <v>30</v>
      </c>
      <c r="R34" s="1039"/>
      <c r="S34" s="1039"/>
      <c r="T34" s="1039"/>
      <c r="U34" s="1039"/>
      <c r="V34" s="1039">
        <v>49</v>
      </c>
      <c r="W34" s="1039"/>
      <c r="X34" s="1039"/>
      <c r="Y34" s="1039"/>
      <c r="Z34" s="1039"/>
      <c r="AA34" s="1039">
        <v>19</v>
      </c>
      <c r="AB34" s="1039"/>
      <c r="AC34" s="1039"/>
      <c r="AD34" s="1039"/>
      <c r="AE34" s="1040"/>
      <c r="AF34" s="1035">
        <v>19</v>
      </c>
      <c r="AG34" s="1036"/>
      <c r="AH34" s="1036"/>
      <c r="AI34" s="1036"/>
      <c r="AJ34" s="1037"/>
      <c r="AK34" s="980">
        <v>309</v>
      </c>
      <c r="AL34" s="971"/>
      <c r="AM34" s="971"/>
      <c r="AN34" s="971"/>
      <c r="AO34" s="971"/>
      <c r="AP34" s="971">
        <v>1691</v>
      </c>
      <c r="AQ34" s="971"/>
      <c r="AR34" s="971"/>
      <c r="AS34" s="971"/>
      <c r="AT34" s="971"/>
      <c r="AU34" s="971">
        <v>1138</v>
      </c>
      <c r="AV34" s="971"/>
      <c r="AW34" s="971"/>
      <c r="AX34" s="971"/>
      <c r="AY34" s="971"/>
      <c r="AZ34" s="1041"/>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397</v>
      </c>
      <c r="C35" s="1031"/>
      <c r="D35" s="1031"/>
      <c r="E35" s="1031"/>
      <c r="F35" s="1031"/>
      <c r="G35" s="1031"/>
      <c r="H35" s="1031"/>
      <c r="I35" s="1031"/>
      <c r="J35" s="1031"/>
      <c r="K35" s="1031"/>
      <c r="L35" s="1031"/>
      <c r="M35" s="1031"/>
      <c r="N35" s="1031"/>
      <c r="O35" s="1031"/>
      <c r="P35" s="1032"/>
      <c r="Q35" s="1038">
        <v>65</v>
      </c>
      <c r="R35" s="1039"/>
      <c r="S35" s="1039"/>
      <c r="T35" s="1039"/>
      <c r="U35" s="1039"/>
      <c r="V35" s="1039">
        <v>247</v>
      </c>
      <c r="W35" s="1039"/>
      <c r="X35" s="1039"/>
      <c r="Y35" s="1039"/>
      <c r="Z35" s="1039"/>
      <c r="AA35" s="1039">
        <v>182</v>
      </c>
      <c r="AB35" s="1039"/>
      <c r="AC35" s="1039"/>
      <c r="AD35" s="1039"/>
      <c r="AE35" s="1040"/>
      <c r="AF35" s="1035">
        <v>182</v>
      </c>
      <c r="AG35" s="1036"/>
      <c r="AH35" s="1036"/>
      <c r="AI35" s="1036"/>
      <c r="AJ35" s="1037"/>
      <c r="AK35" s="980">
        <v>63</v>
      </c>
      <c r="AL35" s="971"/>
      <c r="AM35" s="971"/>
      <c r="AN35" s="971"/>
      <c r="AO35" s="971"/>
      <c r="AP35" s="971">
        <v>6869</v>
      </c>
      <c r="AQ35" s="971"/>
      <c r="AR35" s="971"/>
      <c r="AS35" s="971"/>
      <c r="AT35" s="971"/>
      <c r="AU35" s="971">
        <v>5530</v>
      </c>
      <c r="AV35" s="971"/>
      <c r="AW35" s="971"/>
      <c r="AX35" s="971"/>
      <c r="AY35" s="971"/>
      <c r="AZ35" s="1041"/>
      <c r="BA35" s="1041"/>
      <c r="BB35" s="1041"/>
      <c r="BC35" s="1041"/>
      <c r="BD35" s="1041"/>
      <c r="BE35" s="972" t="s">
        <v>395</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t="s">
        <v>398</v>
      </c>
      <c r="C36" s="1031"/>
      <c r="D36" s="1031"/>
      <c r="E36" s="1031"/>
      <c r="F36" s="1031"/>
      <c r="G36" s="1031"/>
      <c r="H36" s="1031"/>
      <c r="I36" s="1031"/>
      <c r="J36" s="1031"/>
      <c r="K36" s="1031"/>
      <c r="L36" s="1031"/>
      <c r="M36" s="1031"/>
      <c r="N36" s="1031"/>
      <c r="O36" s="1031"/>
      <c r="P36" s="1032"/>
      <c r="Q36" s="1038">
        <v>0</v>
      </c>
      <c r="R36" s="1039"/>
      <c r="S36" s="1039"/>
      <c r="T36" s="1039"/>
      <c r="U36" s="1039"/>
      <c r="V36" s="1039">
        <v>43</v>
      </c>
      <c r="W36" s="1039"/>
      <c r="X36" s="1039"/>
      <c r="Y36" s="1039"/>
      <c r="Z36" s="1039"/>
      <c r="AA36" s="1039">
        <v>43</v>
      </c>
      <c r="AB36" s="1039"/>
      <c r="AC36" s="1039"/>
      <c r="AD36" s="1039"/>
      <c r="AE36" s="1040"/>
      <c r="AF36" s="1035">
        <v>43</v>
      </c>
      <c r="AG36" s="1036"/>
      <c r="AH36" s="1036"/>
      <c r="AI36" s="1036"/>
      <c r="AJ36" s="1037"/>
      <c r="AK36" s="980">
        <v>35</v>
      </c>
      <c r="AL36" s="971"/>
      <c r="AM36" s="971"/>
      <c r="AN36" s="971"/>
      <c r="AO36" s="971"/>
      <c r="AP36" s="971">
        <v>0</v>
      </c>
      <c r="AQ36" s="971"/>
      <c r="AR36" s="971"/>
      <c r="AS36" s="971"/>
      <c r="AT36" s="971"/>
      <c r="AU36" s="971">
        <v>0</v>
      </c>
      <c r="AV36" s="971"/>
      <c r="AW36" s="971"/>
      <c r="AX36" s="971"/>
      <c r="AY36" s="971"/>
      <c r="AZ36" s="1041"/>
      <c r="BA36" s="1041"/>
      <c r="BB36" s="1041"/>
      <c r="BC36" s="1041"/>
      <c r="BD36" s="1041"/>
      <c r="BE36" s="972" t="s">
        <v>395</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t="s">
        <v>399</v>
      </c>
      <c r="C37" s="1031"/>
      <c r="D37" s="1031"/>
      <c r="E37" s="1031"/>
      <c r="F37" s="1031"/>
      <c r="G37" s="1031"/>
      <c r="H37" s="1031"/>
      <c r="I37" s="1031"/>
      <c r="J37" s="1031"/>
      <c r="K37" s="1031"/>
      <c r="L37" s="1031"/>
      <c r="M37" s="1031"/>
      <c r="N37" s="1031"/>
      <c r="O37" s="1031"/>
      <c r="P37" s="1032"/>
      <c r="Q37" s="1038">
        <v>59</v>
      </c>
      <c r="R37" s="1039"/>
      <c r="S37" s="1039"/>
      <c r="T37" s="1039"/>
      <c r="U37" s="1039"/>
      <c r="V37" s="1039">
        <v>59</v>
      </c>
      <c r="W37" s="1039"/>
      <c r="X37" s="1039"/>
      <c r="Y37" s="1039"/>
      <c r="Z37" s="1039"/>
      <c r="AA37" s="1039">
        <v>0</v>
      </c>
      <c r="AB37" s="1039"/>
      <c r="AC37" s="1039"/>
      <c r="AD37" s="1039"/>
      <c r="AE37" s="1040"/>
      <c r="AF37" s="1035" t="s">
        <v>122</v>
      </c>
      <c r="AG37" s="1036"/>
      <c r="AH37" s="1036"/>
      <c r="AI37" s="1036"/>
      <c r="AJ37" s="1037"/>
      <c r="AK37" s="980">
        <v>32</v>
      </c>
      <c r="AL37" s="971"/>
      <c r="AM37" s="971"/>
      <c r="AN37" s="971"/>
      <c r="AO37" s="971"/>
      <c r="AP37" s="971">
        <v>164</v>
      </c>
      <c r="AQ37" s="971"/>
      <c r="AR37" s="971"/>
      <c r="AS37" s="971"/>
      <c r="AT37" s="971"/>
      <c r="AU37" s="971">
        <v>164</v>
      </c>
      <c r="AV37" s="971"/>
      <c r="AW37" s="971"/>
      <c r="AX37" s="971"/>
      <c r="AY37" s="971"/>
      <c r="AZ37" s="1041"/>
      <c r="BA37" s="1041"/>
      <c r="BB37" s="1041"/>
      <c r="BC37" s="1041"/>
      <c r="BD37" s="1041"/>
      <c r="BE37" s="972" t="s">
        <v>400</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t="s">
        <v>401</v>
      </c>
      <c r="C38" s="1031"/>
      <c r="D38" s="1031"/>
      <c r="E38" s="1031"/>
      <c r="F38" s="1031"/>
      <c r="G38" s="1031"/>
      <c r="H38" s="1031"/>
      <c r="I38" s="1031"/>
      <c r="J38" s="1031"/>
      <c r="K38" s="1031"/>
      <c r="L38" s="1031"/>
      <c r="M38" s="1031"/>
      <c r="N38" s="1031"/>
      <c r="O38" s="1031"/>
      <c r="P38" s="1032"/>
      <c r="Q38" s="1038">
        <v>125</v>
      </c>
      <c r="R38" s="1039"/>
      <c r="S38" s="1039"/>
      <c r="T38" s="1039"/>
      <c r="U38" s="1039"/>
      <c r="V38" s="1039">
        <v>125</v>
      </c>
      <c r="W38" s="1039"/>
      <c r="X38" s="1039"/>
      <c r="Y38" s="1039"/>
      <c r="Z38" s="1039"/>
      <c r="AA38" s="1039">
        <v>0</v>
      </c>
      <c r="AB38" s="1039"/>
      <c r="AC38" s="1039"/>
      <c r="AD38" s="1039"/>
      <c r="AE38" s="1040"/>
      <c r="AF38" s="1035" t="s">
        <v>122</v>
      </c>
      <c r="AG38" s="1036"/>
      <c r="AH38" s="1036"/>
      <c r="AI38" s="1036"/>
      <c r="AJ38" s="1037"/>
      <c r="AK38" s="980">
        <v>79</v>
      </c>
      <c r="AL38" s="971"/>
      <c r="AM38" s="971"/>
      <c r="AN38" s="971"/>
      <c r="AO38" s="971"/>
      <c r="AP38" s="971">
        <v>0</v>
      </c>
      <c r="AQ38" s="971"/>
      <c r="AR38" s="971"/>
      <c r="AS38" s="971"/>
      <c r="AT38" s="971"/>
      <c r="AU38" s="971">
        <v>0</v>
      </c>
      <c r="AV38" s="971"/>
      <c r="AW38" s="971"/>
      <c r="AX38" s="971"/>
      <c r="AY38" s="971"/>
      <c r="AZ38" s="1041"/>
      <c r="BA38" s="1041"/>
      <c r="BB38" s="1041"/>
      <c r="BC38" s="1041"/>
      <c r="BD38" s="1041"/>
      <c r="BE38" s="972" t="s">
        <v>400</v>
      </c>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402</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403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1210</v>
      </c>
      <c r="AG63" s="959"/>
      <c r="AH63" s="959"/>
      <c r="AI63" s="959"/>
      <c r="AJ63" s="1022"/>
      <c r="AK63" s="1023"/>
      <c r="AL63" s="963"/>
      <c r="AM63" s="963"/>
      <c r="AN63" s="963"/>
      <c r="AO63" s="963"/>
      <c r="AP63" s="959">
        <v>10778</v>
      </c>
      <c r="AQ63" s="959"/>
      <c r="AR63" s="959"/>
      <c r="AS63" s="959"/>
      <c r="AT63" s="959"/>
      <c r="AU63" s="959">
        <v>6900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405</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406</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556</v>
      </c>
      <c r="C68" s="986"/>
      <c r="D68" s="986"/>
      <c r="E68" s="986"/>
      <c r="F68" s="986"/>
      <c r="G68" s="986"/>
      <c r="H68" s="986"/>
      <c r="I68" s="986"/>
      <c r="J68" s="986"/>
      <c r="K68" s="986"/>
      <c r="L68" s="986"/>
      <c r="M68" s="986"/>
      <c r="N68" s="986"/>
      <c r="O68" s="986"/>
      <c r="P68" s="987"/>
      <c r="Q68" s="988">
        <v>1539</v>
      </c>
      <c r="R68" s="982"/>
      <c r="S68" s="982"/>
      <c r="T68" s="982"/>
      <c r="U68" s="982"/>
      <c r="V68" s="982">
        <v>1496</v>
      </c>
      <c r="W68" s="982"/>
      <c r="X68" s="982"/>
      <c r="Y68" s="982"/>
      <c r="Z68" s="982"/>
      <c r="AA68" s="982">
        <v>43</v>
      </c>
      <c r="AB68" s="982"/>
      <c r="AC68" s="982"/>
      <c r="AD68" s="982"/>
      <c r="AE68" s="982"/>
      <c r="AF68" s="982">
        <v>43</v>
      </c>
      <c r="AG68" s="982"/>
      <c r="AH68" s="982"/>
      <c r="AI68" s="982"/>
      <c r="AJ68" s="982"/>
      <c r="AK68" s="982">
        <v>0</v>
      </c>
      <c r="AL68" s="982"/>
      <c r="AM68" s="982"/>
      <c r="AN68" s="982"/>
      <c r="AO68" s="982"/>
      <c r="AP68" s="982">
        <v>578</v>
      </c>
      <c r="AQ68" s="982"/>
      <c r="AR68" s="982"/>
      <c r="AS68" s="982"/>
      <c r="AT68" s="982"/>
      <c r="AU68" s="982">
        <v>296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557</v>
      </c>
      <c r="C69" s="975"/>
      <c r="D69" s="975"/>
      <c r="E69" s="975"/>
      <c r="F69" s="975"/>
      <c r="G69" s="975"/>
      <c r="H69" s="975"/>
      <c r="I69" s="975"/>
      <c r="J69" s="975"/>
      <c r="K69" s="975"/>
      <c r="L69" s="975"/>
      <c r="M69" s="975"/>
      <c r="N69" s="975"/>
      <c r="O69" s="975"/>
      <c r="P69" s="976"/>
      <c r="Q69" s="977">
        <v>1838</v>
      </c>
      <c r="R69" s="971"/>
      <c r="S69" s="971"/>
      <c r="T69" s="971"/>
      <c r="U69" s="971"/>
      <c r="V69" s="971">
        <v>1615</v>
      </c>
      <c r="W69" s="971"/>
      <c r="X69" s="971"/>
      <c r="Y69" s="971"/>
      <c r="Z69" s="971"/>
      <c r="AA69" s="971">
        <v>223</v>
      </c>
      <c r="AB69" s="971"/>
      <c r="AC69" s="971"/>
      <c r="AD69" s="971"/>
      <c r="AE69" s="971"/>
      <c r="AF69" s="971">
        <v>223</v>
      </c>
      <c r="AG69" s="971"/>
      <c r="AH69" s="971"/>
      <c r="AI69" s="971"/>
      <c r="AJ69" s="971"/>
      <c r="AK69" s="971">
        <v>0</v>
      </c>
      <c r="AL69" s="971"/>
      <c r="AM69" s="971"/>
      <c r="AN69" s="971"/>
      <c r="AO69" s="971"/>
      <c r="AP69" s="971">
        <v>4820</v>
      </c>
      <c r="AQ69" s="971"/>
      <c r="AR69" s="971"/>
      <c r="AS69" s="971"/>
      <c r="AT69" s="971"/>
      <c r="AU69" s="971">
        <v>706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558</v>
      </c>
      <c r="C70" s="975"/>
      <c r="D70" s="975"/>
      <c r="E70" s="975"/>
      <c r="F70" s="975"/>
      <c r="G70" s="975"/>
      <c r="H70" s="975"/>
      <c r="I70" s="975"/>
      <c r="J70" s="975"/>
      <c r="K70" s="975"/>
      <c r="L70" s="975"/>
      <c r="M70" s="975"/>
      <c r="N70" s="975"/>
      <c r="O70" s="975"/>
      <c r="P70" s="976"/>
      <c r="Q70" s="977">
        <v>1018</v>
      </c>
      <c r="R70" s="971"/>
      <c r="S70" s="971"/>
      <c r="T70" s="971"/>
      <c r="U70" s="971"/>
      <c r="V70" s="971">
        <v>877</v>
      </c>
      <c r="W70" s="971"/>
      <c r="X70" s="971"/>
      <c r="Y70" s="971"/>
      <c r="Z70" s="971"/>
      <c r="AA70" s="971">
        <v>141</v>
      </c>
      <c r="AB70" s="971"/>
      <c r="AC70" s="971"/>
      <c r="AD70" s="971"/>
      <c r="AE70" s="971"/>
      <c r="AF70" s="971">
        <v>141</v>
      </c>
      <c r="AG70" s="971"/>
      <c r="AH70" s="971"/>
      <c r="AI70" s="971"/>
      <c r="AJ70" s="971"/>
      <c r="AK70" s="971">
        <v>0</v>
      </c>
      <c r="AL70" s="971"/>
      <c r="AM70" s="971"/>
      <c r="AN70" s="971"/>
      <c r="AO70" s="971"/>
      <c r="AP70" s="971">
        <v>1048</v>
      </c>
      <c r="AQ70" s="971"/>
      <c r="AR70" s="971"/>
      <c r="AS70" s="971"/>
      <c r="AT70" s="971"/>
      <c r="AU70" s="971">
        <v>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559</v>
      </c>
      <c r="C71" s="975"/>
      <c r="D71" s="975"/>
      <c r="E71" s="975"/>
      <c r="F71" s="975"/>
      <c r="G71" s="975"/>
      <c r="H71" s="975"/>
      <c r="I71" s="975"/>
      <c r="J71" s="975"/>
      <c r="K71" s="975"/>
      <c r="L71" s="975"/>
      <c r="M71" s="975"/>
      <c r="N71" s="975"/>
      <c r="O71" s="975"/>
      <c r="P71" s="976"/>
      <c r="Q71" s="977">
        <v>726</v>
      </c>
      <c r="R71" s="971"/>
      <c r="S71" s="971"/>
      <c r="T71" s="971"/>
      <c r="U71" s="971"/>
      <c r="V71" s="971">
        <v>692</v>
      </c>
      <c r="W71" s="971"/>
      <c r="X71" s="971"/>
      <c r="Y71" s="971"/>
      <c r="Z71" s="971"/>
      <c r="AA71" s="971">
        <v>34</v>
      </c>
      <c r="AB71" s="971"/>
      <c r="AC71" s="971"/>
      <c r="AD71" s="971"/>
      <c r="AE71" s="971"/>
      <c r="AF71" s="971">
        <v>34</v>
      </c>
      <c r="AG71" s="971"/>
      <c r="AH71" s="971"/>
      <c r="AI71" s="971"/>
      <c r="AJ71" s="971"/>
      <c r="AK71" s="971">
        <v>0</v>
      </c>
      <c r="AL71" s="971"/>
      <c r="AM71" s="971"/>
      <c r="AN71" s="971"/>
      <c r="AO71" s="971"/>
      <c r="AP71" s="971">
        <v>0</v>
      </c>
      <c r="AQ71" s="971"/>
      <c r="AR71" s="971"/>
      <c r="AS71" s="971"/>
      <c r="AT71" s="971"/>
      <c r="AU71" s="971">
        <v>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560</v>
      </c>
      <c r="C72" s="975"/>
      <c r="D72" s="975"/>
      <c r="E72" s="975"/>
      <c r="F72" s="975"/>
      <c r="G72" s="975"/>
      <c r="H72" s="975"/>
      <c r="I72" s="975"/>
      <c r="J72" s="975"/>
      <c r="K72" s="975"/>
      <c r="L72" s="975"/>
      <c r="M72" s="975"/>
      <c r="N72" s="975"/>
      <c r="O72" s="975"/>
      <c r="P72" s="976"/>
      <c r="Q72" s="977">
        <v>120217</v>
      </c>
      <c r="R72" s="971"/>
      <c r="S72" s="971"/>
      <c r="T72" s="971"/>
      <c r="U72" s="971"/>
      <c r="V72" s="971">
        <v>117534</v>
      </c>
      <c r="W72" s="971"/>
      <c r="X72" s="971"/>
      <c r="Y72" s="971"/>
      <c r="Z72" s="971"/>
      <c r="AA72" s="971">
        <v>2683</v>
      </c>
      <c r="AB72" s="971"/>
      <c r="AC72" s="971"/>
      <c r="AD72" s="971"/>
      <c r="AE72" s="971"/>
      <c r="AF72" s="971">
        <v>2683</v>
      </c>
      <c r="AG72" s="971"/>
      <c r="AH72" s="971"/>
      <c r="AI72" s="971"/>
      <c r="AJ72" s="971"/>
      <c r="AK72" s="971">
        <v>452</v>
      </c>
      <c r="AL72" s="971"/>
      <c r="AM72" s="971"/>
      <c r="AN72" s="971"/>
      <c r="AO72" s="971"/>
      <c r="AP72" s="971">
        <v>0</v>
      </c>
      <c r="AQ72" s="971"/>
      <c r="AR72" s="971"/>
      <c r="AS72" s="971"/>
      <c r="AT72" s="971"/>
      <c r="AU72" s="971">
        <v>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561</v>
      </c>
      <c r="C73" s="975"/>
      <c r="D73" s="975"/>
      <c r="E73" s="975"/>
      <c r="F73" s="975"/>
      <c r="G73" s="975"/>
      <c r="H73" s="975"/>
      <c r="I73" s="975"/>
      <c r="J73" s="975"/>
      <c r="K73" s="975"/>
      <c r="L73" s="975"/>
      <c r="M73" s="975"/>
      <c r="N73" s="975"/>
      <c r="O73" s="975"/>
      <c r="P73" s="976"/>
      <c r="Q73" s="977">
        <v>4828</v>
      </c>
      <c r="R73" s="971"/>
      <c r="S73" s="971"/>
      <c r="T73" s="971"/>
      <c r="U73" s="971"/>
      <c r="V73" s="971">
        <v>4774</v>
      </c>
      <c r="W73" s="971"/>
      <c r="X73" s="971"/>
      <c r="Y73" s="971"/>
      <c r="Z73" s="971"/>
      <c r="AA73" s="971">
        <v>55</v>
      </c>
      <c r="AB73" s="971"/>
      <c r="AC73" s="971"/>
      <c r="AD73" s="971"/>
      <c r="AE73" s="971"/>
      <c r="AF73" s="971">
        <v>55</v>
      </c>
      <c r="AG73" s="971"/>
      <c r="AH73" s="971"/>
      <c r="AI73" s="971"/>
      <c r="AJ73" s="971"/>
      <c r="AK73" s="971">
        <v>50</v>
      </c>
      <c r="AL73" s="971"/>
      <c r="AM73" s="971"/>
      <c r="AN73" s="971"/>
      <c r="AO73" s="971"/>
      <c r="AP73" s="971">
        <v>0</v>
      </c>
      <c r="AQ73" s="971"/>
      <c r="AR73" s="971"/>
      <c r="AS73" s="971"/>
      <c r="AT73" s="971"/>
      <c r="AU73" s="971">
        <v>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562</v>
      </c>
      <c r="C74" s="975"/>
      <c r="D74" s="975"/>
      <c r="E74" s="975"/>
      <c r="F74" s="975"/>
      <c r="G74" s="975"/>
      <c r="H74" s="975"/>
      <c r="I74" s="975"/>
      <c r="J74" s="975"/>
      <c r="K74" s="975"/>
      <c r="L74" s="975"/>
      <c r="M74" s="975"/>
      <c r="N74" s="975"/>
      <c r="O74" s="975"/>
      <c r="P74" s="976"/>
      <c r="Q74" s="977">
        <v>902</v>
      </c>
      <c r="R74" s="971"/>
      <c r="S74" s="971"/>
      <c r="T74" s="971"/>
      <c r="U74" s="971"/>
      <c r="V74" s="971">
        <v>898</v>
      </c>
      <c r="W74" s="971"/>
      <c r="X74" s="971"/>
      <c r="Y74" s="971"/>
      <c r="Z74" s="971"/>
      <c r="AA74" s="971">
        <v>4</v>
      </c>
      <c r="AB74" s="971"/>
      <c r="AC74" s="971"/>
      <c r="AD74" s="971"/>
      <c r="AE74" s="971"/>
      <c r="AF74" s="971">
        <v>4</v>
      </c>
      <c r="AG74" s="971"/>
      <c r="AH74" s="971"/>
      <c r="AI74" s="971"/>
      <c r="AJ74" s="971"/>
      <c r="AK74" s="971">
        <v>0</v>
      </c>
      <c r="AL74" s="971"/>
      <c r="AM74" s="971"/>
      <c r="AN74" s="971"/>
      <c r="AO74" s="971"/>
      <c r="AP74" s="971">
        <v>0</v>
      </c>
      <c r="AQ74" s="971"/>
      <c r="AR74" s="971"/>
      <c r="AS74" s="971"/>
      <c r="AT74" s="971"/>
      <c r="AU74" s="971">
        <v>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563</v>
      </c>
      <c r="C75" s="975"/>
      <c r="D75" s="975"/>
      <c r="E75" s="975"/>
      <c r="F75" s="975"/>
      <c r="G75" s="975"/>
      <c r="H75" s="975"/>
      <c r="I75" s="975"/>
      <c r="J75" s="975"/>
      <c r="K75" s="975"/>
      <c r="L75" s="975"/>
      <c r="M75" s="975"/>
      <c r="N75" s="975"/>
      <c r="O75" s="975"/>
      <c r="P75" s="976"/>
      <c r="Q75" s="978">
        <v>520</v>
      </c>
      <c r="R75" s="979"/>
      <c r="S75" s="979"/>
      <c r="T75" s="979"/>
      <c r="U75" s="980"/>
      <c r="V75" s="981">
        <v>491</v>
      </c>
      <c r="W75" s="979"/>
      <c r="X75" s="979"/>
      <c r="Y75" s="979"/>
      <c r="Z75" s="980"/>
      <c r="AA75" s="981">
        <v>29</v>
      </c>
      <c r="AB75" s="979"/>
      <c r="AC75" s="979"/>
      <c r="AD75" s="979"/>
      <c r="AE75" s="980"/>
      <c r="AF75" s="981">
        <v>29</v>
      </c>
      <c r="AG75" s="979"/>
      <c r="AH75" s="979"/>
      <c r="AI75" s="979"/>
      <c r="AJ75" s="980"/>
      <c r="AK75" s="981">
        <v>0</v>
      </c>
      <c r="AL75" s="979"/>
      <c r="AM75" s="979"/>
      <c r="AN75" s="979"/>
      <c r="AO75" s="980"/>
      <c r="AP75" s="981">
        <v>2877</v>
      </c>
      <c r="AQ75" s="979"/>
      <c r="AR75" s="979"/>
      <c r="AS75" s="979"/>
      <c r="AT75" s="980"/>
      <c r="AU75" s="981">
        <v>84</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564</v>
      </c>
      <c r="C76" s="975"/>
      <c r="D76" s="975"/>
      <c r="E76" s="975"/>
      <c r="F76" s="975"/>
      <c r="G76" s="975"/>
      <c r="H76" s="975"/>
      <c r="I76" s="975"/>
      <c r="J76" s="975"/>
      <c r="K76" s="975"/>
      <c r="L76" s="975"/>
      <c r="M76" s="975"/>
      <c r="N76" s="975"/>
      <c r="O76" s="975"/>
      <c r="P76" s="976"/>
      <c r="Q76" s="978">
        <v>14</v>
      </c>
      <c r="R76" s="979"/>
      <c r="S76" s="979"/>
      <c r="T76" s="979"/>
      <c r="U76" s="980"/>
      <c r="V76" s="981">
        <v>14</v>
      </c>
      <c r="W76" s="979"/>
      <c r="X76" s="979"/>
      <c r="Y76" s="979"/>
      <c r="Z76" s="980"/>
      <c r="AA76" s="981">
        <v>0</v>
      </c>
      <c r="AB76" s="979"/>
      <c r="AC76" s="979"/>
      <c r="AD76" s="979"/>
      <c r="AE76" s="980"/>
      <c r="AF76" s="981">
        <v>0</v>
      </c>
      <c r="AG76" s="979"/>
      <c r="AH76" s="979"/>
      <c r="AI76" s="979"/>
      <c r="AJ76" s="980"/>
      <c r="AK76" s="981">
        <v>0</v>
      </c>
      <c r="AL76" s="979"/>
      <c r="AM76" s="979"/>
      <c r="AN76" s="979"/>
      <c r="AO76" s="980"/>
      <c r="AP76" s="981">
        <v>0</v>
      </c>
      <c r="AQ76" s="979"/>
      <c r="AR76" s="979"/>
      <c r="AS76" s="979"/>
      <c r="AT76" s="980"/>
      <c r="AU76" s="981">
        <v>0</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565</v>
      </c>
      <c r="C77" s="975"/>
      <c r="D77" s="975"/>
      <c r="E77" s="975"/>
      <c r="F77" s="975"/>
      <c r="G77" s="975"/>
      <c r="H77" s="975"/>
      <c r="I77" s="975"/>
      <c r="J77" s="975"/>
      <c r="K77" s="975"/>
      <c r="L77" s="975"/>
      <c r="M77" s="975"/>
      <c r="N77" s="975"/>
      <c r="O77" s="975"/>
      <c r="P77" s="976"/>
      <c r="Q77" s="978">
        <v>54</v>
      </c>
      <c r="R77" s="979"/>
      <c r="S77" s="979"/>
      <c r="T77" s="979"/>
      <c r="U77" s="980"/>
      <c r="V77" s="981">
        <v>54</v>
      </c>
      <c r="W77" s="979"/>
      <c r="X77" s="979"/>
      <c r="Y77" s="979"/>
      <c r="Z77" s="980"/>
      <c r="AA77" s="981">
        <v>0</v>
      </c>
      <c r="AB77" s="979"/>
      <c r="AC77" s="979"/>
      <c r="AD77" s="979"/>
      <c r="AE77" s="980"/>
      <c r="AF77" s="981">
        <v>0</v>
      </c>
      <c r="AG77" s="979"/>
      <c r="AH77" s="979"/>
      <c r="AI77" s="979"/>
      <c r="AJ77" s="980"/>
      <c r="AK77" s="981">
        <v>0</v>
      </c>
      <c r="AL77" s="979"/>
      <c r="AM77" s="979"/>
      <c r="AN77" s="979"/>
      <c r="AO77" s="980"/>
      <c r="AP77" s="981">
        <v>0</v>
      </c>
      <c r="AQ77" s="979"/>
      <c r="AR77" s="979"/>
      <c r="AS77" s="979"/>
      <c r="AT77" s="980"/>
      <c r="AU77" s="981">
        <v>0</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3212</v>
      </c>
      <c r="AG88" s="959"/>
      <c r="AH88" s="959"/>
      <c r="AI88" s="959"/>
      <c r="AJ88" s="959"/>
      <c r="AK88" s="963"/>
      <c r="AL88" s="963"/>
      <c r="AM88" s="963"/>
      <c r="AN88" s="963"/>
      <c r="AO88" s="963"/>
      <c r="AP88" s="959">
        <v>9323</v>
      </c>
      <c r="AQ88" s="959"/>
      <c r="AR88" s="959"/>
      <c r="AS88" s="959"/>
      <c r="AT88" s="959"/>
      <c r="AU88" s="959">
        <v>1086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27</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416</v>
      </c>
      <c r="AB109" s="896"/>
      <c r="AC109" s="896"/>
      <c r="AD109" s="896"/>
      <c r="AE109" s="897"/>
      <c r="AF109" s="898" t="s">
        <v>417</v>
      </c>
      <c r="AG109" s="896"/>
      <c r="AH109" s="896"/>
      <c r="AI109" s="896"/>
      <c r="AJ109" s="897"/>
      <c r="AK109" s="898" t="s">
        <v>295</v>
      </c>
      <c r="AL109" s="896"/>
      <c r="AM109" s="896"/>
      <c r="AN109" s="896"/>
      <c r="AO109" s="897"/>
      <c r="AP109" s="898" t="s">
        <v>418</v>
      </c>
      <c r="AQ109" s="896"/>
      <c r="AR109" s="896"/>
      <c r="AS109" s="896"/>
      <c r="AT109" s="929"/>
      <c r="AU109" s="895" t="s">
        <v>415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416</v>
      </c>
      <c r="BR109" s="896"/>
      <c r="BS109" s="896"/>
      <c r="BT109" s="896"/>
      <c r="BU109" s="897"/>
      <c r="BV109" s="898" t="s">
        <v>417</v>
      </c>
      <c r="BW109" s="896"/>
      <c r="BX109" s="896"/>
      <c r="BY109" s="896"/>
      <c r="BZ109" s="897"/>
      <c r="CA109" s="898" t="s">
        <v>295</v>
      </c>
      <c r="CB109" s="896"/>
      <c r="CC109" s="896"/>
      <c r="CD109" s="896"/>
      <c r="CE109" s="897"/>
      <c r="CF109" s="936" t="s">
        <v>418</v>
      </c>
      <c r="CG109" s="936"/>
      <c r="CH109" s="936"/>
      <c r="CI109" s="936"/>
      <c r="CJ109" s="936"/>
      <c r="CK109" s="898" t="s">
        <v>419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416</v>
      </c>
      <c r="DH109" s="896"/>
      <c r="DI109" s="896"/>
      <c r="DJ109" s="896"/>
      <c r="DK109" s="897"/>
      <c r="DL109" s="898" t="s">
        <v>417</v>
      </c>
      <c r="DM109" s="896"/>
      <c r="DN109" s="896"/>
      <c r="DO109" s="896"/>
      <c r="DP109" s="897"/>
      <c r="DQ109" s="898" t="s">
        <v>295</v>
      </c>
      <c r="DR109" s="896"/>
      <c r="DS109" s="896"/>
      <c r="DT109" s="896"/>
      <c r="DU109" s="897"/>
      <c r="DV109" s="898" t="s">
        <v>418</v>
      </c>
      <c r="DW109" s="896"/>
      <c r="DX109" s="896"/>
      <c r="DY109" s="896"/>
      <c r="DZ109" s="929"/>
    </row>
    <row r="110" spans="1:131" s="218" customFormat="1" ht="26.25" customHeight="1" x14ac:dyDescent="0.2">
      <c r="A110" s="807" t="s">
        <v>420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2482410</v>
      </c>
      <c r="AB110" s="889"/>
      <c r="AC110" s="889"/>
      <c r="AD110" s="889"/>
      <c r="AE110" s="890"/>
      <c r="AF110" s="891">
        <v>2445035</v>
      </c>
      <c r="AG110" s="889"/>
      <c r="AH110" s="889"/>
      <c r="AI110" s="889"/>
      <c r="AJ110" s="890"/>
      <c r="AK110" s="891">
        <v>2263921</v>
      </c>
      <c r="AL110" s="889"/>
      <c r="AM110" s="889"/>
      <c r="AN110" s="889"/>
      <c r="AO110" s="890"/>
      <c r="AP110" s="892">
        <v>25.4</v>
      </c>
      <c r="AQ110" s="893"/>
      <c r="AR110" s="893"/>
      <c r="AS110" s="893"/>
      <c r="AT110" s="894"/>
      <c r="AU110" s="930" t="s">
        <v>69</v>
      </c>
      <c r="AV110" s="931"/>
      <c r="AW110" s="931"/>
      <c r="AX110" s="931"/>
      <c r="AY110" s="931"/>
      <c r="AZ110" s="860" t="s">
        <v>421</v>
      </c>
      <c r="BA110" s="808"/>
      <c r="BB110" s="808"/>
      <c r="BC110" s="808"/>
      <c r="BD110" s="808"/>
      <c r="BE110" s="808"/>
      <c r="BF110" s="808"/>
      <c r="BG110" s="808"/>
      <c r="BH110" s="808"/>
      <c r="BI110" s="808"/>
      <c r="BJ110" s="808"/>
      <c r="BK110" s="808"/>
      <c r="BL110" s="808"/>
      <c r="BM110" s="808"/>
      <c r="BN110" s="808"/>
      <c r="BO110" s="808"/>
      <c r="BP110" s="809"/>
      <c r="BQ110" s="861">
        <v>21551562</v>
      </c>
      <c r="BR110" s="842"/>
      <c r="BS110" s="842"/>
      <c r="BT110" s="842"/>
      <c r="BU110" s="842"/>
      <c r="BV110" s="842">
        <v>19891729</v>
      </c>
      <c r="BW110" s="842"/>
      <c r="BX110" s="842"/>
      <c r="BY110" s="842"/>
      <c r="BZ110" s="842"/>
      <c r="CA110" s="842">
        <v>18436222</v>
      </c>
      <c r="CB110" s="842"/>
      <c r="CC110" s="842"/>
      <c r="CD110" s="842"/>
      <c r="CE110" s="842"/>
      <c r="CF110" s="866">
        <v>206.6</v>
      </c>
      <c r="CG110" s="867"/>
      <c r="CH110" s="867"/>
      <c r="CI110" s="867"/>
      <c r="CJ110" s="867"/>
      <c r="CK110" s="926" t="s">
        <v>422</v>
      </c>
      <c r="CL110" s="819"/>
      <c r="CM110" s="860" t="s">
        <v>423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425</v>
      </c>
      <c r="BA111" s="752"/>
      <c r="BB111" s="752"/>
      <c r="BC111" s="752"/>
      <c r="BD111" s="752"/>
      <c r="BE111" s="752"/>
      <c r="BF111" s="752"/>
      <c r="BG111" s="752"/>
      <c r="BH111" s="752"/>
      <c r="BI111" s="752"/>
      <c r="BJ111" s="752"/>
      <c r="BK111" s="752"/>
      <c r="BL111" s="752"/>
      <c r="BM111" s="752"/>
      <c r="BN111" s="752"/>
      <c r="BO111" s="752"/>
      <c r="BP111" s="753"/>
      <c r="BQ111" s="816">
        <v>155105</v>
      </c>
      <c r="BR111" s="817"/>
      <c r="BS111" s="817"/>
      <c r="BT111" s="817"/>
      <c r="BU111" s="817"/>
      <c r="BV111" s="817">
        <v>140739</v>
      </c>
      <c r="BW111" s="817"/>
      <c r="BX111" s="817"/>
      <c r="BY111" s="817"/>
      <c r="BZ111" s="817"/>
      <c r="CA111" s="817">
        <v>130869</v>
      </c>
      <c r="CB111" s="817"/>
      <c r="CC111" s="817"/>
      <c r="CD111" s="817"/>
      <c r="CE111" s="817"/>
      <c r="CF111" s="875">
        <v>1.5</v>
      </c>
      <c r="CG111" s="876"/>
      <c r="CH111" s="876"/>
      <c r="CI111" s="876"/>
      <c r="CJ111" s="876"/>
      <c r="CK111" s="927"/>
      <c r="CL111" s="821"/>
      <c r="CM111" s="815" t="s">
        <v>426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427</v>
      </c>
      <c r="B112" s="913"/>
      <c r="C112" s="752" t="s">
        <v>428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429</v>
      </c>
      <c r="BA112" s="752"/>
      <c r="BB112" s="752"/>
      <c r="BC112" s="752"/>
      <c r="BD112" s="752"/>
      <c r="BE112" s="752"/>
      <c r="BF112" s="752"/>
      <c r="BG112" s="752"/>
      <c r="BH112" s="752"/>
      <c r="BI112" s="752"/>
      <c r="BJ112" s="752"/>
      <c r="BK112" s="752"/>
      <c r="BL112" s="752"/>
      <c r="BM112" s="752"/>
      <c r="BN112" s="752"/>
      <c r="BO112" s="752"/>
      <c r="BP112" s="753"/>
      <c r="BQ112" s="816">
        <v>7286979</v>
      </c>
      <c r="BR112" s="817"/>
      <c r="BS112" s="817"/>
      <c r="BT112" s="817"/>
      <c r="BU112" s="817"/>
      <c r="BV112" s="817">
        <v>7193040</v>
      </c>
      <c r="BW112" s="817"/>
      <c r="BX112" s="817"/>
      <c r="BY112" s="817"/>
      <c r="BZ112" s="817"/>
      <c r="CA112" s="817">
        <v>6899262</v>
      </c>
      <c r="CB112" s="817"/>
      <c r="CC112" s="817"/>
      <c r="CD112" s="817"/>
      <c r="CE112" s="817"/>
      <c r="CF112" s="875">
        <v>77.3</v>
      </c>
      <c r="CG112" s="876"/>
      <c r="CH112" s="876"/>
      <c r="CI112" s="876"/>
      <c r="CJ112" s="876"/>
      <c r="CK112" s="927"/>
      <c r="CL112" s="821"/>
      <c r="CM112" s="815" t="s">
        <v>430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431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583492</v>
      </c>
      <c r="AB113" s="919"/>
      <c r="AC113" s="919"/>
      <c r="AD113" s="919"/>
      <c r="AE113" s="920"/>
      <c r="AF113" s="921">
        <v>601414</v>
      </c>
      <c r="AG113" s="919"/>
      <c r="AH113" s="919"/>
      <c r="AI113" s="919"/>
      <c r="AJ113" s="920"/>
      <c r="AK113" s="921">
        <v>530655</v>
      </c>
      <c r="AL113" s="919"/>
      <c r="AM113" s="919"/>
      <c r="AN113" s="919"/>
      <c r="AO113" s="920"/>
      <c r="AP113" s="922">
        <v>5.9</v>
      </c>
      <c r="AQ113" s="923"/>
      <c r="AR113" s="923"/>
      <c r="AS113" s="923"/>
      <c r="AT113" s="924"/>
      <c r="AU113" s="932"/>
      <c r="AV113" s="933"/>
      <c r="AW113" s="933"/>
      <c r="AX113" s="933"/>
      <c r="AY113" s="933"/>
      <c r="AZ113" s="815" t="s">
        <v>432</v>
      </c>
      <c r="BA113" s="752"/>
      <c r="BB113" s="752"/>
      <c r="BC113" s="752"/>
      <c r="BD113" s="752"/>
      <c r="BE113" s="752"/>
      <c r="BF113" s="752"/>
      <c r="BG113" s="752"/>
      <c r="BH113" s="752"/>
      <c r="BI113" s="752"/>
      <c r="BJ113" s="752"/>
      <c r="BK113" s="752"/>
      <c r="BL113" s="752"/>
      <c r="BM113" s="752"/>
      <c r="BN113" s="752"/>
      <c r="BO113" s="752"/>
      <c r="BP113" s="753"/>
      <c r="BQ113" s="816">
        <v>1411826</v>
      </c>
      <c r="BR113" s="817"/>
      <c r="BS113" s="817"/>
      <c r="BT113" s="817"/>
      <c r="BU113" s="817"/>
      <c r="BV113" s="817">
        <v>1235264</v>
      </c>
      <c r="BW113" s="817"/>
      <c r="BX113" s="817"/>
      <c r="BY113" s="817"/>
      <c r="BZ113" s="817"/>
      <c r="CA113" s="817">
        <v>1086409</v>
      </c>
      <c r="CB113" s="817"/>
      <c r="CC113" s="817"/>
      <c r="CD113" s="817"/>
      <c r="CE113" s="817"/>
      <c r="CF113" s="875">
        <v>12.2</v>
      </c>
      <c r="CG113" s="876"/>
      <c r="CH113" s="876"/>
      <c r="CI113" s="876"/>
      <c r="CJ113" s="876"/>
      <c r="CK113" s="927"/>
      <c r="CL113" s="821"/>
      <c r="CM113" s="815" t="s">
        <v>433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209474</v>
      </c>
      <c r="AB114" s="780"/>
      <c r="AC114" s="780"/>
      <c r="AD114" s="780"/>
      <c r="AE114" s="781"/>
      <c r="AF114" s="782">
        <v>197371</v>
      </c>
      <c r="AG114" s="780"/>
      <c r="AH114" s="780"/>
      <c r="AI114" s="780"/>
      <c r="AJ114" s="781"/>
      <c r="AK114" s="782">
        <v>191384</v>
      </c>
      <c r="AL114" s="780"/>
      <c r="AM114" s="780"/>
      <c r="AN114" s="780"/>
      <c r="AO114" s="781"/>
      <c r="AP114" s="824">
        <v>2.1</v>
      </c>
      <c r="AQ114" s="825"/>
      <c r="AR114" s="825"/>
      <c r="AS114" s="825"/>
      <c r="AT114" s="826"/>
      <c r="AU114" s="932"/>
      <c r="AV114" s="933"/>
      <c r="AW114" s="933"/>
      <c r="AX114" s="933"/>
      <c r="AY114" s="933"/>
      <c r="AZ114" s="815" t="s">
        <v>435</v>
      </c>
      <c r="BA114" s="752"/>
      <c r="BB114" s="752"/>
      <c r="BC114" s="752"/>
      <c r="BD114" s="752"/>
      <c r="BE114" s="752"/>
      <c r="BF114" s="752"/>
      <c r="BG114" s="752"/>
      <c r="BH114" s="752"/>
      <c r="BI114" s="752"/>
      <c r="BJ114" s="752"/>
      <c r="BK114" s="752"/>
      <c r="BL114" s="752"/>
      <c r="BM114" s="752"/>
      <c r="BN114" s="752"/>
      <c r="BO114" s="752"/>
      <c r="BP114" s="753"/>
      <c r="BQ114" s="816">
        <v>2734841</v>
      </c>
      <c r="BR114" s="817"/>
      <c r="BS114" s="817"/>
      <c r="BT114" s="817"/>
      <c r="BU114" s="817"/>
      <c r="BV114" s="817">
        <v>2549606</v>
      </c>
      <c r="BW114" s="817"/>
      <c r="BX114" s="817"/>
      <c r="BY114" s="817"/>
      <c r="BZ114" s="817"/>
      <c r="CA114" s="817">
        <v>2800465</v>
      </c>
      <c r="CB114" s="817"/>
      <c r="CC114" s="817"/>
      <c r="CD114" s="817"/>
      <c r="CE114" s="817"/>
      <c r="CF114" s="875">
        <v>31.4</v>
      </c>
      <c r="CG114" s="876"/>
      <c r="CH114" s="876"/>
      <c r="CI114" s="876"/>
      <c r="CJ114" s="876"/>
      <c r="CK114" s="927"/>
      <c r="CL114" s="821"/>
      <c r="CM114" s="815" t="s">
        <v>436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15204</v>
      </c>
      <c r="AB115" s="919"/>
      <c r="AC115" s="919"/>
      <c r="AD115" s="919"/>
      <c r="AE115" s="920"/>
      <c r="AF115" s="921">
        <v>15031</v>
      </c>
      <c r="AG115" s="919"/>
      <c r="AH115" s="919"/>
      <c r="AI115" s="919"/>
      <c r="AJ115" s="920"/>
      <c r="AK115" s="921">
        <v>10357</v>
      </c>
      <c r="AL115" s="919"/>
      <c r="AM115" s="919"/>
      <c r="AN115" s="919"/>
      <c r="AO115" s="920"/>
      <c r="AP115" s="922">
        <v>0.1</v>
      </c>
      <c r="AQ115" s="923"/>
      <c r="AR115" s="923"/>
      <c r="AS115" s="923"/>
      <c r="AT115" s="924"/>
      <c r="AU115" s="932"/>
      <c r="AV115" s="933"/>
      <c r="AW115" s="933"/>
      <c r="AX115" s="933"/>
      <c r="AY115" s="933"/>
      <c r="AZ115" s="815" t="s">
        <v>438</v>
      </c>
      <c r="BA115" s="752"/>
      <c r="BB115" s="752"/>
      <c r="BC115" s="752"/>
      <c r="BD115" s="752"/>
      <c r="BE115" s="752"/>
      <c r="BF115" s="752"/>
      <c r="BG115" s="752"/>
      <c r="BH115" s="752"/>
      <c r="BI115" s="752"/>
      <c r="BJ115" s="752"/>
      <c r="BK115" s="752"/>
      <c r="BL115" s="752"/>
      <c r="BM115" s="752"/>
      <c r="BN115" s="752"/>
      <c r="BO115" s="752"/>
      <c r="BP115" s="753"/>
      <c r="BQ115" s="816">
        <v>96</v>
      </c>
      <c r="BR115" s="817"/>
      <c r="BS115" s="817"/>
      <c r="BT115" s="817"/>
      <c r="BU115" s="817"/>
      <c r="BV115" s="817">
        <v>65</v>
      </c>
      <c r="BW115" s="817"/>
      <c r="BX115" s="817"/>
      <c r="BY115" s="817"/>
      <c r="BZ115" s="817"/>
      <c r="CA115" s="817">
        <v>35</v>
      </c>
      <c r="CB115" s="817"/>
      <c r="CC115" s="817"/>
      <c r="CD115" s="817"/>
      <c r="CE115" s="817"/>
      <c r="CF115" s="875">
        <v>0</v>
      </c>
      <c r="CG115" s="876"/>
      <c r="CH115" s="876"/>
      <c r="CI115" s="876"/>
      <c r="CJ115" s="876"/>
      <c r="CK115" s="927"/>
      <c r="CL115" s="821"/>
      <c r="CM115" s="815" t="s">
        <v>439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440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441</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443</v>
      </c>
      <c r="Z117" s="897"/>
      <c r="AA117" s="902">
        <v>3290580</v>
      </c>
      <c r="AB117" s="903"/>
      <c r="AC117" s="903"/>
      <c r="AD117" s="903"/>
      <c r="AE117" s="904"/>
      <c r="AF117" s="905">
        <v>3258851</v>
      </c>
      <c r="AG117" s="903"/>
      <c r="AH117" s="903"/>
      <c r="AI117" s="903"/>
      <c r="AJ117" s="904"/>
      <c r="AK117" s="905">
        <v>2996317</v>
      </c>
      <c r="AL117" s="903"/>
      <c r="AM117" s="903"/>
      <c r="AN117" s="903"/>
      <c r="AO117" s="904"/>
      <c r="AP117" s="906"/>
      <c r="AQ117" s="907"/>
      <c r="AR117" s="907"/>
      <c r="AS117" s="907"/>
      <c r="AT117" s="908"/>
      <c r="AU117" s="932"/>
      <c r="AV117" s="933"/>
      <c r="AW117" s="933"/>
      <c r="AX117" s="933"/>
      <c r="AY117" s="933"/>
      <c r="AZ117" s="863" t="s">
        <v>444</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416</v>
      </c>
      <c r="AB118" s="896"/>
      <c r="AC118" s="896"/>
      <c r="AD118" s="896"/>
      <c r="AE118" s="897"/>
      <c r="AF118" s="898" t="s">
        <v>417</v>
      </c>
      <c r="AG118" s="896"/>
      <c r="AH118" s="896"/>
      <c r="AI118" s="896"/>
      <c r="AJ118" s="897"/>
      <c r="AK118" s="898" t="s">
        <v>295</v>
      </c>
      <c r="AL118" s="896"/>
      <c r="AM118" s="896"/>
      <c r="AN118" s="896"/>
      <c r="AO118" s="897"/>
      <c r="AP118" s="899" t="s">
        <v>418</v>
      </c>
      <c r="AQ118" s="900"/>
      <c r="AR118" s="900"/>
      <c r="AS118" s="900"/>
      <c r="AT118" s="901"/>
      <c r="AU118" s="932"/>
      <c r="AV118" s="933"/>
      <c r="AW118" s="933"/>
      <c r="AX118" s="933"/>
      <c r="AY118" s="933"/>
      <c r="AZ118" s="838" t="s">
        <v>446</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422</v>
      </c>
      <c r="B119" s="819"/>
      <c r="C119" s="860" t="s">
        <v>423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448</v>
      </c>
      <c r="BP119" s="878"/>
      <c r="BQ119" s="879">
        <v>33140409</v>
      </c>
      <c r="BR119" s="845"/>
      <c r="BS119" s="845"/>
      <c r="BT119" s="845"/>
      <c r="BU119" s="845"/>
      <c r="BV119" s="845">
        <v>31010443</v>
      </c>
      <c r="BW119" s="845"/>
      <c r="BX119" s="845"/>
      <c r="BY119" s="845"/>
      <c r="BZ119" s="845"/>
      <c r="CA119" s="845">
        <v>29353262</v>
      </c>
      <c r="CB119" s="845"/>
      <c r="CC119" s="845"/>
      <c r="CD119" s="845"/>
      <c r="CE119" s="845"/>
      <c r="CF119" s="748"/>
      <c r="CG119" s="749"/>
      <c r="CH119" s="749"/>
      <c r="CI119" s="749"/>
      <c r="CJ119" s="834"/>
      <c r="CK119" s="928"/>
      <c r="CL119" s="823"/>
      <c r="CM119" s="838" t="s">
        <v>449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155105</v>
      </c>
      <c r="DH119" s="764"/>
      <c r="DI119" s="764"/>
      <c r="DJ119" s="764"/>
      <c r="DK119" s="765"/>
      <c r="DL119" s="766">
        <v>140739</v>
      </c>
      <c r="DM119" s="764"/>
      <c r="DN119" s="764"/>
      <c r="DO119" s="764"/>
      <c r="DP119" s="765"/>
      <c r="DQ119" s="766">
        <v>130869</v>
      </c>
      <c r="DR119" s="764"/>
      <c r="DS119" s="764"/>
      <c r="DT119" s="764"/>
      <c r="DU119" s="765"/>
      <c r="DV119" s="848">
        <v>1.5</v>
      </c>
      <c r="DW119" s="849"/>
      <c r="DX119" s="849"/>
      <c r="DY119" s="849"/>
      <c r="DZ119" s="850"/>
    </row>
    <row r="120" spans="1:130" s="218" customFormat="1" ht="26.25" customHeight="1" x14ac:dyDescent="0.2">
      <c r="A120" s="820"/>
      <c r="B120" s="821"/>
      <c r="C120" s="815" t="s">
        <v>426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450</v>
      </c>
      <c r="AV120" s="881"/>
      <c r="AW120" s="881"/>
      <c r="AX120" s="881"/>
      <c r="AY120" s="882"/>
      <c r="AZ120" s="860" t="s">
        <v>451</v>
      </c>
      <c r="BA120" s="808"/>
      <c r="BB120" s="808"/>
      <c r="BC120" s="808"/>
      <c r="BD120" s="808"/>
      <c r="BE120" s="808"/>
      <c r="BF120" s="808"/>
      <c r="BG120" s="808"/>
      <c r="BH120" s="808"/>
      <c r="BI120" s="808"/>
      <c r="BJ120" s="808"/>
      <c r="BK120" s="808"/>
      <c r="BL120" s="808"/>
      <c r="BM120" s="808"/>
      <c r="BN120" s="808"/>
      <c r="BO120" s="808"/>
      <c r="BP120" s="809"/>
      <c r="BQ120" s="861">
        <v>9321751</v>
      </c>
      <c r="BR120" s="842"/>
      <c r="BS120" s="842"/>
      <c r="BT120" s="842"/>
      <c r="BU120" s="842"/>
      <c r="BV120" s="842">
        <v>9920205</v>
      </c>
      <c r="BW120" s="842"/>
      <c r="BX120" s="842"/>
      <c r="BY120" s="842"/>
      <c r="BZ120" s="842"/>
      <c r="CA120" s="842">
        <v>12347786</v>
      </c>
      <c r="CB120" s="842"/>
      <c r="CC120" s="842"/>
      <c r="CD120" s="842"/>
      <c r="CE120" s="842"/>
      <c r="CF120" s="866">
        <v>138.4</v>
      </c>
      <c r="CG120" s="867"/>
      <c r="CH120" s="867"/>
      <c r="CI120" s="867"/>
      <c r="CJ120" s="867"/>
      <c r="CK120" s="868" t="s">
        <v>452</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5573933</v>
      </c>
      <c r="DH120" s="842"/>
      <c r="DI120" s="842"/>
      <c r="DJ120" s="842"/>
      <c r="DK120" s="842"/>
      <c r="DL120" s="842">
        <v>5621565</v>
      </c>
      <c r="DM120" s="842"/>
      <c r="DN120" s="842"/>
      <c r="DO120" s="842"/>
      <c r="DP120" s="842"/>
      <c r="DQ120" s="842">
        <v>5529596</v>
      </c>
      <c r="DR120" s="842"/>
      <c r="DS120" s="842"/>
      <c r="DT120" s="842"/>
      <c r="DU120" s="842"/>
      <c r="DV120" s="843">
        <v>62</v>
      </c>
      <c r="DW120" s="843"/>
      <c r="DX120" s="843"/>
      <c r="DY120" s="843"/>
      <c r="DZ120" s="844"/>
    </row>
    <row r="121" spans="1:130" s="218" customFormat="1" ht="26.25" customHeight="1" x14ac:dyDescent="0.2">
      <c r="A121" s="820"/>
      <c r="B121" s="821"/>
      <c r="C121" s="863" t="s">
        <v>453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454</v>
      </c>
      <c r="BA121" s="752"/>
      <c r="BB121" s="752"/>
      <c r="BC121" s="752"/>
      <c r="BD121" s="752"/>
      <c r="BE121" s="752"/>
      <c r="BF121" s="752"/>
      <c r="BG121" s="752"/>
      <c r="BH121" s="752"/>
      <c r="BI121" s="752"/>
      <c r="BJ121" s="752"/>
      <c r="BK121" s="752"/>
      <c r="BL121" s="752"/>
      <c r="BM121" s="752"/>
      <c r="BN121" s="752"/>
      <c r="BO121" s="752"/>
      <c r="BP121" s="753"/>
      <c r="BQ121" s="816">
        <v>2061593</v>
      </c>
      <c r="BR121" s="817"/>
      <c r="BS121" s="817"/>
      <c r="BT121" s="817"/>
      <c r="BU121" s="817"/>
      <c r="BV121" s="817">
        <v>1993535</v>
      </c>
      <c r="BW121" s="817"/>
      <c r="BX121" s="817"/>
      <c r="BY121" s="817"/>
      <c r="BZ121" s="817"/>
      <c r="CA121" s="817">
        <v>1997758</v>
      </c>
      <c r="CB121" s="817"/>
      <c r="CC121" s="817"/>
      <c r="CD121" s="817"/>
      <c r="CE121" s="817"/>
      <c r="CF121" s="875">
        <v>22.4</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1439468</v>
      </c>
      <c r="DH121" s="817"/>
      <c r="DI121" s="817"/>
      <c r="DJ121" s="817"/>
      <c r="DK121" s="817"/>
      <c r="DL121" s="817">
        <v>1296458</v>
      </c>
      <c r="DM121" s="817"/>
      <c r="DN121" s="817"/>
      <c r="DO121" s="817"/>
      <c r="DP121" s="817"/>
      <c r="DQ121" s="817">
        <v>1137958</v>
      </c>
      <c r="DR121" s="817"/>
      <c r="DS121" s="817"/>
      <c r="DT121" s="817"/>
      <c r="DU121" s="817"/>
      <c r="DV121" s="794">
        <v>12.8</v>
      </c>
      <c r="DW121" s="794"/>
      <c r="DX121" s="794"/>
      <c r="DY121" s="794"/>
      <c r="DZ121" s="795"/>
    </row>
    <row r="122" spans="1:130" s="218" customFormat="1" ht="26.25" customHeight="1" x14ac:dyDescent="0.2">
      <c r="A122" s="820"/>
      <c r="B122" s="821"/>
      <c r="C122" s="815" t="s">
        <v>436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455</v>
      </c>
      <c r="BA122" s="839"/>
      <c r="BB122" s="839"/>
      <c r="BC122" s="839"/>
      <c r="BD122" s="839"/>
      <c r="BE122" s="839"/>
      <c r="BF122" s="839"/>
      <c r="BG122" s="839"/>
      <c r="BH122" s="839"/>
      <c r="BI122" s="839"/>
      <c r="BJ122" s="839"/>
      <c r="BK122" s="839"/>
      <c r="BL122" s="839"/>
      <c r="BM122" s="839"/>
      <c r="BN122" s="839"/>
      <c r="BO122" s="839"/>
      <c r="BP122" s="840"/>
      <c r="BQ122" s="879">
        <v>18059972</v>
      </c>
      <c r="BR122" s="845"/>
      <c r="BS122" s="845"/>
      <c r="BT122" s="845"/>
      <c r="BU122" s="845"/>
      <c r="BV122" s="845">
        <v>16730782</v>
      </c>
      <c r="BW122" s="845"/>
      <c r="BX122" s="845"/>
      <c r="BY122" s="845"/>
      <c r="BZ122" s="845"/>
      <c r="CA122" s="845">
        <v>16032511</v>
      </c>
      <c r="CB122" s="845"/>
      <c r="CC122" s="845"/>
      <c r="CD122" s="845"/>
      <c r="CE122" s="845"/>
      <c r="CF122" s="846">
        <v>179.7</v>
      </c>
      <c r="CG122" s="847"/>
      <c r="CH122" s="847"/>
      <c r="CI122" s="847"/>
      <c r="CJ122" s="847"/>
      <c r="CK122" s="869"/>
      <c r="CL122" s="855"/>
      <c r="CM122" s="855"/>
      <c r="CN122" s="855"/>
      <c r="CO122" s="856"/>
      <c r="CP122" s="835" t="s">
        <v>399</v>
      </c>
      <c r="CQ122" s="836"/>
      <c r="CR122" s="836"/>
      <c r="CS122" s="836"/>
      <c r="CT122" s="836"/>
      <c r="CU122" s="836"/>
      <c r="CV122" s="836"/>
      <c r="CW122" s="836"/>
      <c r="CX122" s="836"/>
      <c r="CY122" s="836"/>
      <c r="CZ122" s="836"/>
      <c r="DA122" s="836"/>
      <c r="DB122" s="836"/>
      <c r="DC122" s="836"/>
      <c r="DD122" s="836"/>
      <c r="DE122" s="836"/>
      <c r="DF122" s="837"/>
      <c r="DG122" s="816">
        <v>197960</v>
      </c>
      <c r="DH122" s="817"/>
      <c r="DI122" s="817"/>
      <c r="DJ122" s="817"/>
      <c r="DK122" s="817"/>
      <c r="DL122" s="817">
        <v>180971</v>
      </c>
      <c r="DM122" s="817"/>
      <c r="DN122" s="817"/>
      <c r="DO122" s="817"/>
      <c r="DP122" s="817"/>
      <c r="DQ122" s="817">
        <v>163595</v>
      </c>
      <c r="DR122" s="817"/>
      <c r="DS122" s="817"/>
      <c r="DT122" s="817"/>
      <c r="DU122" s="817"/>
      <c r="DV122" s="794">
        <v>1.8</v>
      </c>
      <c r="DW122" s="794"/>
      <c r="DX122" s="794"/>
      <c r="DY122" s="794"/>
      <c r="DZ122" s="795"/>
    </row>
    <row r="123" spans="1:130" s="218" customFormat="1" ht="26.25" customHeight="1" x14ac:dyDescent="0.2">
      <c r="A123" s="820"/>
      <c r="B123" s="821"/>
      <c r="C123" s="815" t="s">
        <v>442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456</v>
      </c>
      <c r="BP123" s="878"/>
      <c r="BQ123" s="832">
        <v>29443316</v>
      </c>
      <c r="BR123" s="833"/>
      <c r="BS123" s="833"/>
      <c r="BT123" s="833"/>
      <c r="BU123" s="833"/>
      <c r="BV123" s="833">
        <v>28644522</v>
      </c>
      <c r="BW123" s="833"/>
      <c r="BX123" s="833"/>
      <c r="BY123" s="833"/>
      <c r="BZ123" s="833"/>
      <c r="CA123" s="833">
        <v>30378055</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v>74978</v>
      </c>
      <c r="DH123" s="780"/>
      <c r="DI123" s="780"/>
      <c r="DJ123" s="780"/>
      <c r="DK123" s="781"/>
      <c r="DL123" s="782">
        <v>93566</v>
      </c>
      <c r="DM123" s="780"/>
      <c r="DN123" s="780"/>
      <c r="DO123" s="780"/>
      <c r="DP123" s="781"/>
      <c r="DQ123" s="782">
        <v>67793</v>
      </c>
      <c r="DR123" s="780"/>
      <c r="DS123" s="780"/>
      <c r="DT123" s="780"/>
      <c r="DU123" s="781"/>
      <c r="DV123" s="824">
        <v>0.8</v>
      </c>
      <c r="DW123" s="825"/>
      <c r="DX123" s="825"/>
      <c r="DY123" s="825"/>
      <c r="DZ123" s="826"/>
    </row>
    <row r="124" spans="1:130" s="218" customFormat="1" ht="26.25" customHeight="1" thickBot="1" x14ac:dyDescent="0.25">
      <c r="A124" s="820"/>
      <c r="B124" s="821"/>
      <c r="C124" s="815" t="s">
        <v>445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42.9</v>
      </c>
      <c r="BR124" s="831"/>
      <c r="BS124" s="831"/>
      <c r="BT124" s="831"/>
      <c r="BU124" s="831"/>
      <c r="BV124" s="831">
        <v>27.3</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458</v>
      </c>
      <c r="CQ124" s="836"/>
      <c r="CR124" s="836"/>
      <c r="CS124" s="836"/>
      <c r="CT124" s="836"/>
      <c r="CU124" s="836"/>
      <c r="CV124" s="836"/>
      <c r="CW124" s="836"/>
      <c r="CX124" s="836"/>
      <c r="CY124" s="836"/>
      <c r="CZ124" s="836"/>
      <c r="DA124" s="836"/>
      <c r="DB124" s="836"/>
      <c r="DC124" s="836"/>
      <c r="DD124" s="836"/>
      <c r="DE124" s="836"/>
      <c r="DF124" s="837"/>
      <c r="DG124" s="763">
        <v>640</v>
      </c>
      <c r="DH124" s="764"/>
      <c r="DI124" s="764"/>
      <c r="DJ124" s="764"/>
      <c r="DK124" s="765"/>
      <c r="DL124" s="766">
        <v>480</v>
      </c>
      <c r="DM124" s="764"/>
      <c r="DN124" s="764"/>
      <c r="DO124" s="764"/>
      <c r="DP124" s="765"/>
      <c r="DQ124" s="766">
        <v>320</v>
      </c>
      <c r="DR124" s="764"/>
      <c r="DS124" s="764"/>
      <c r="DT124" s="764"/>
      <c r="DU124" s="765"/>
      <c r="DV124" s="848">
        <v>0</v>
      </c>
      <c r="DW124" s="849"/>
      <c r="DX124" s="849"/>
      <c r="DY124" s="849"/>
      <c r="DZ124" s="850"/>
    </row>
    <row r="125" spans="1:130" s="218" customFormat="1" ht="26.25" customHeight="1" x14ac:dyDescent="0.2">
      <c r="A125" s="820"/>
      <c r="B125" s="821"/>
      <c r="C125" s="815" t="s">
        <v>447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459</v>
      </c>
      <c r="CL125" s="852"/>
      <c r="CM125" s="852"/>
      <c r="CN125" s="852"/>
      <c r="CO125" s="853"/>
      <c r="CP125" s="860" t="s">
        <v>460</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15060</v>
      </c>
      <c r="AB126" s="780"/>
      <c r="AC126" s="780"/>
      <c r="AD126" s="780"/>
      <c r="AE126" s="781"/>
      <c r="AF126" s="782">
        <v>14923</v>
      </c>
      <c r="AG126" s="780"/>
      <c r="AH126" s="780"/>
      <c r="AI126" s="780"/>
      <c r="AJ126" s="781"/>
      <c r="AK126" s="782">
        <v>10252</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461</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144</v>
      </c>
      <c r="AB127" s="780"/>
      <c r="AC127" s="780"/>
      <c r="AD127" s="780"/>
      <c r="AE127" s="781"/>
      <c r="AF127" s="782">
        <v>108</v>
      </c>
      <c r="AG127" s="780"/>
      <c r="AH127" s="780"/>
      <c r="AI127" s="780"/>
      <c r="AJ127" s="781"/>
      <c r="AK127" s="782">
        <v>105</v>
      </c>
      <c r="AL127" s="780"/>
      <c r="AM127" s="780"/>
      <c r="AN127" s="780"/>
      <c r="AO127" s="781"/>
      <c r="AP127" s="824">
        <v>0</v>
      </c>
      <c r="AQ127" s="825"/>
      <c r="AR127" s="825"/>
      <c r="AS127" s="825"/>
      <c r="AT127" s="826"/>
      <c r="AU127" s="220"/>
      <c r="AV127" s="220"/>
      <c r="AW127" s="220"/>
      <c r="AX127" s="841" t="s">
        <v>463</v>
      </c>
      <c r="AY127" s="812"/>
      <c r="AZ127" s="812"/>
      <c r="BA127" s="812"/>
      <c r="BB127" s="812"/>
      <c r="BC127" s="812"/>
      <c r="BD127" s="812"/>
      <c r="BE127" s="813"/>
      <c r="BF127" s="811" t="s">
        <v>464</v>
      </c>
      <c r="BG127" s="812"/>
      <c r="BH127" s="812"/>
      <c r="BI127" s="812"/>
      <c r="BJ127" s="812"/>
      <c r="BK127" s="812"/>
      <c r="BL127" s="813"/>
      <c r="BM127" s="811" t="s">
        <v>465</v>
      </c>
      <c r="BN127" s="812"/>
      <c r="BO127" s="812"/>
      <c r="BP127" s="812"/>
      <c r="BQ127" s="812"/>
      <c r="BR127" s="812"/>
      <c r="BS127" s="813"/>
      <c r="BT127" s="811" t="s">
        <v>466</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467</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469</v>
      </c>
      <c r="X128" s="798"/>
      <c r="Y128" s="798"/>
      <c r="Z128" s="799"/>
      <c r="AA128" s="800">
        <v>159590</v>
      </c>
      <c r="AB128" s="801"/>
      <c r="AC128" s="801"/>
      <c r="AD128" s="801"/>
      <c r="AE128" s="802"/>
      <c r="AF128" s="803">
        <v>150684</v>
      </c>
      <c r="AG128" s="801"/>
      <c r="AH128" s="801"/>
      <c r="AI128" s="801"/>
      <c r="AJ128" s="802"/>
      <c r="AK128" s="803">
        <v>144506</v>
      </c>
      <c r="AL128" s="801"/>
      <c r="AM128" s="801"/>
      <c r="AN128" s="801"/>
      <c r="AO128" s="802"/>
      <c r="AP128" s="804"/>
      <c r="AQ128" s="805"/>
      <c r="AR128" s="805"/>
      <c r="AS128" s="805"/>
      <c r="AT128" s="806"/>
      <c r="AU128" s="220"/>
      <c r="AV128" s="220"/>
      <c r="AW128" s="220"/>
      <c r="AX128" s="807" t="s">
        <v>470</v>
      </c>
      <c r="AY128" s="808"/>
      <c r="AZ128" s="808"/>
      <c r="BA128" s="808"/>
      <c r="BB128" s="808"/>
      <c r="BC128" s="808"/>
      <c r="BD128" s="808"/>
      <c r="BE128" s="809"/>
      <c r="BF128" s="786" t="s">
        <v>122</v>
      </c>
      <c r="BG128" s="787"/>
      <c r="BH128" s="787"/>
      <c r="BI128" s="787"/>
      <c r="BJ128" s="787"/>
      <c r="BK128" s="787"/>
      <c r="BL128" s="810"/>
      <c r="BM128" s="786">
        <v>13.21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471</v>
      </c>
      <c r="CQ128" s="730"/>
      <c r="CR128" s="730"/>
      <c r="CS128" s="730"/>
      <c r="CT128" s="730"/>
      <c r="CU128" s="730"/>
      <c r="CV128" s="730"/>
      <c r="CW128" s="730"/>
      <c r="CX128" s="730"/>
      <c r="CY128" s="730"/>
      <c r="CZ128" s="730"/>
      <c r="DA128" s="730"/>
      <c r="DB128" s="730"/>
      <c r="DC128" s="730"/>
      <c r="DD128" s="730"/>
      <c r="DE128" s="730"/>
      <c r="DF128" s="731"/>
      <c r="DG128" s="790">
        <v>96</v>
      </c>
      <c r="DH128" s="791"/>
      <c r="DI128" s="791"/>
      <c r="DJ128" s="791"/>
      <c r="DK128" s="791"/>
      <c r="DL128" s="791">
        <v>65</v>
      </c>
      <c r="DM128" s="791"/>
      <c r="DN128" s="791"/>
      <c r="DO128" s="791"/>
      <c r="DP128" s="791"/>
      <c r="DQ128" s="791">
        <v>35</v>
      </c>
      <c r="DR128" s="791"/>
      <c r="DS128" s="791"/>
      <c r="DT128" s="791"/>
      <c r="DU128" s="791"/>
      <c r="DV128" s="792">
        <v>0</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472</v>
      </c>
      <c r="X129" s="777"/>
      <c r="Y129" s="777"/>
      <c r="Z129" s="778"/>
      <c r="AA129" s="779">
        <v>10651324</v>
      </c>
      <c r="AB129" s="780"/>
      <c r="AC129" s="780"/>
      <c r="AD129" s="780"/>
      <c r="AE129" s="781"/>
      <c r="AF129" s="782">
        <v>10644420</v>
      </c>
      <c r="AG129" s="780"/>
      <c r="AH129" s="780"/>
      <c r="AI129" s="780"/>
      <c r="AJ129" s="781"/>
      <c r="AK129" s="782">
        <v>10767134</v>
      </c>
      <c r="AL129" s="780"/>
      <c r="AM129" s="780"/>
      <c r="AN129" s="780"/>
      <c r="AO129" s="781"/>
      <c r="AP129" s="783"/>
      <c r="AQ129" s="784"/>
      <c r="AR129" s="784"/>
      <c r="AS129" s="784"/>
      <c r="AT129" s="785"/>
      <c r="AU129" s="221"/>
      <c r="AV129" s="221"/>
      <c r="AW129" s="221"/>
      <c r="AX129" s="751" t="s">
        <v>473</v>
      </c>
      <c r="AY129" s="752"/>
      <c r="AZ129" s="752"/>
      <c r="BA129" s="752"/>
      <c r="BB129" s="752"/>
      <c r="BC129" s="752"/>
      <c r="BD129" s="752"/>
      <c r="BE129" s="753"/>
      <c r="BF129" s="770" t="s">
        <v>122</v>
      </c>
      <c r="BG129" s="771"/>
      <c r="BH129" s="771"/>
      <c r="BI129" s="771"/>
      <c r="BJ129" s="771"/>
      <c r="BK129" s="771"/>
      <c r="BL129" s="772"/>
      <c r="BM129" s="770">
        <v>18.21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475</v>
      </c>
      <c r="X130" s="777"/>
      <c r="Y130" s="777"/>
      <c r="Z130" s="778"/>
      <c r="AA130" s="779">
        <v>2049535</v>
      </c>
      <c r="AB130" s="780"/>
      <c r="AC130" s="780"/>
      <c r="AD130" s="780"/>
      <c r="AE130" s="781"/>
      <c r="AF130" s="782">
        <v>1986383</v>
      </c>
      <c r="AG130" s="780"/>
      <c r="AH130" s="780"/>
      <c r="AI130" s="780"/>
      <c r="AJ130" s="781"/>
      <c r="AK130" s="782">
        <v>1845626</v>
      </c>
      <c r="AL130" s="780"/>
      <c r="AM130" s="780"/>
      <c r="AN130" s="780"/>
      <c r="AO130" s="781"/>
      <c r="AP130" s="783"/>
      <c r="AQ130" s="784"/>
      <c r="AR130" s="784"/>
      <c r="AS130" s="784"/>
      <c r="AT130" s="785"/>
      <c r="AU130" s="221"/>
      <c r="AV130" s="221"/>
      <c r="AW130" s="221"/>
      <c r="AX130" s="751" t="s">
        <v>476</v>
      </c>
      <c r="AY130" s="752"/>
      <c r="AZ130" s="752"/>
      <c r="BA130" s="752"/>
      <c r="BB130" s="752"/>
      <c r="BC130" s="752"/>
      <c r="BD130" s="752"/>
      <c r="BE130" s="753"/>
      <c r="BF130" s="754">
        <v>12.2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477</v>
      </c>
      <c r="X131" s="761"/>
      <c r="Y131" s="761"/>
      <c r="Z131" s="762"/>
      <c r="AA131" s="763">
        <v>8601789</v>
      </c>
      <c r="AB131" s="764"/>
      <c r="AC131" s="764"/>
      <c r="AD131" s="764"/>
      <c r="AE131" s="765"/>
      <c r="AF131" s="766">
        <v>8658037</v>
      </c>
      <c r="AG131" s="764"/>
      <c r="AH131" s="764"/>
      <c r="AI131" s="764"/>
      <c r="AJ131" s="765"/>
      <c r="AK131" s="766">
        <v>8921508</v>
      </c>
      <c r="AL131" s="764"/>
      <c r="AM131" s="764"/>
      <c r="AN131" s="764"/>
      <c r="AO131" s="765"/>
      <c r="AP131" s="767"/>
      <c r="AQ131" s="768"/>
      <c r="AR131" s="768"/>
      <c r="AS131" s="768"/>
      <c r="AT131" s="769"/>
      <c r="AU131" s="221"/>
      <c r="AV131" s="221"/>
      <c r="AW131" s="221"/>
      <c r="AX131" s="729" t="s">
        <v>478</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480</v>
      </c>
      <c r="W132" s="742"/>
      <c r="X132" s="742"/>
      <c r="Y132" s="742"/>
      <c r="Z132" s="743"/>
      <c r="AA132" s="744">
        <v>12.572442779999999</v>
      </c>
      <c r="AB132" s="745"/>
      <c r="AC132" s="745"/>
      <c r="AD132" s="745"/>
      <c r="AE132" s="746"/>
      <c r="AF132" s="747">
        <v>12.95656279</v>
      </c>
      <c r="AG132" s="745"/>
      <c r="AH132" s="745"/>
      <c r="AI132" s="745"/>
      <c r="AJ132" s="746"/>
      <c r="AK132" s="747">
        <v>11.27819575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481</v>
      </c>
      <c r="W133" s="721"/>
      <c r="X133" s="721"/>
      <c r="Y133" s="721"/>
      <c r="Z133" s="722"/>
      <c r="AA133" s="723">
        <v>11.8</v>
      </c>
      <c r="AB133" s="724"/>
      <c r="AC133" s="724"/>
      <c r="AD133" s="724"/>
      <c r="AE133" s="725"/>
      <c r="AF133" s="723">
        <v>12.3</v>
      </c>
      <c r="AG133" s="724"/>
      <c r="AH133" s="724"/>
      <c r="AI133" s="724"/>
      <c r="AJ133" s="725"/>
      <c r="AK133" s="723">
        <v>12.2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OUb52/9aq5rT1JJe/EyQhlsgDtiD4PZk7v7dEo3S9fF5kWYudwGvJgQwI/6c4Lq6gt2uSz8AXButrdpKiG4Cg==" saltValue="HgiIDu19gXOBXhcjt9lDV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9" zoomScale="175" zoomScaleNormal="85" zoomScaleSheetLayoutView="175" workbookViewId="0">
      <selection activeCell="AM72" sqref="AM72"/>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482</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BRTSmUITzyJGz+eCY824Hq/UcfsMkOn/6gYL6dpU/lj61vOoV2Uc85u8W4Et+6Zep7mlekPpNLA0yXpmciDyTw==" saltValue="uKNIR1p9IMIW8kPEjMHyA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20" zoomScaleNormal="12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eDQiCZ4ikUeVLPPGn7O9xOgNW+DzFgS6o1m8KAwK/768JJB+iTl8yULqqVawWApk3AK7/HmeczvDZJo2u69FA==" saltValue="24G0EBC1IC9MZk0Wh19+g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6"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485</v>
      </c>
      <c r="AP7" s="260"/>
      <c r="AQ7" s="261" t="s">
        <v>486</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487</v>
      </c>
      <c r="AQ8" s="267" t="s">
        <v>488</v>
      </c>
      <c r="AR8" s="268" t="s">
        <v>489</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490</v>
      </c>
      <c r="AL9" s="1131"/>
      <c r="AM9" s="1131"/>
      <c r="AN9" s="1132"/>
      <c r="AO9" s="269">
        <v>3481389</v>
      </c>
      <c r="AP9" s="269">
        <v>106432</v>
      </c>
      <c r="AQ9" s="270">
        <v>117270</v>
      </c>
      <c r="AR9" s="271">
        <v>-9.1999999999999993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491</v>
      </c>
      <c r="AL10" s="1131"/>
      <c r="AM10" s="1131"/>
      <c r="AN10" s="1132"/>
      <c r="AO10" s="272">
        <v>486317</v>
      </c>
      <c r="AP10" s="272">
        <v>14868</v>
      </c>
      <c r="AQ10" s="273">
        <v>10490</v>
      </c>
      <c r="AR10" s="274">
        <v>41.7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492</v>
      </c>
      <c r="AL11" s="1131"/>
      <c r="AM11" s="1131"/>
      <c r="AN11" s="1132"/>
      <c r="AO11" s="272">
        <v>79332</v>
      </c>
      <c r="AP11" s="272">
        <v>2425</v>
      </c>
      <c r="AQ11" s="273">
        <v>1802</v>
      </c>
      <c r="AR11" s="274">
        <v>34.6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493</v>
      </c>
      <c r="AL12" s="1131"/>
      <c r="AM12" s="1131"/>
      <c r="AN12" s="1132"/>
      <c r="AO12" s="272" t="s">
        <v>494</v>
      </c>
      <c r="AP12" s="272" t="s">
        <v>494</v>
      </c>
      <c r="AQ12" s="273">
        <v>3</v>
      </c>
      <c r="AR12" s="274" t="s">
        <v>494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495</v>
      </c>
      <c r="AL13" s="1131"/>
      <c r="AM13" s="1131"/>
      <c r="AN13" s="1132"/>
      <c r="AO13" s="272">
        <v>206565</v>
      </c>
      <c r="AP13" s="272">
        <v>6315</v>
      </c>
      <c r="AQ13" s="273">
        <v>4482</v>
      </c>
      <c r="AR13" s="274">
        <v>40.9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496</v>
      </c>
      <c r="AL14" s="1131"/>
      <c r="AM14" s="1131"/>
      <c r="AN14" s="1132"/>
      <c r="AO14" s="272">
        <v>56381</v>
      </c>
      <c r="AP14" s="272">
        <v>1724</v>
      </c>
      <c r="AQ14" s="273">
        <v>2749</v>
      </c>
      <c r="AR14" s="274">
        <v>-37.299999999999997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497</v>
      </c>
      <c r="AL15" s="1134"/>
      <c r="AM15" s="1134"/>
      <c r="AN15" s="1135"/>
      <c r="AO15" s="272">
        <v>-263975</v>
      </c>
      <c r="AP15" s="272">
        <v>-8070</v>
      </c>
      <c r="AQ15" s="273">
        <v>-7399</v>
      </c>
      <c r="AR15" s="274">
        <v>9.1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4046009</v>
      </c>
      <c r="AP16" s="272">
        <v>123693</v>
      </c>
      <c r="AQ16" s="273">
        <v>129397</v>
      </c>
      <c r="AR16" s="274">
        <v>-4.4000000000000004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502</v>
      </c>
      <c r="AL21" s="1137"/>
      <c r="AM21" s="1137"/>
      <c r="AN21" s="1138"/>
      <c r="AO21" s="285">
        <v>9.6300000000000008</v>
      </c>
      <c r="AP21" s="286">
        <v>11.07</v>
      </c>
      <c r="AQ21" s="287">
        <v>-1.44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503</v>
      </c>
      <c r="AL22" s="1137"/>
      <c r="AM22" s="1137"/>
      <c r="AN22" s="1138"/>
      <c r="AO22" s="290">
        <v>96.9</v>
      </c>
      <c r="AP22" s="291">
        <v>97.2</v>
      </c>
      <c r="AQ22" s="292">
        <v>-0.3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485</v>
      </c>
      <c r="AP30" s="260"/>
      <c r="AQ30" s="261" t="s">
        <v>486</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487</v>
      </c>
      <c r="AQ31" s="267" t="s">
        <v>488</v>
      </c>
      <c r="AR31" s="268" t="s">
        <v>489</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507</v>
      </c>
      <c r="AL32" s="1121"/>
      <c r="AM32" s="1121"/>
      <c r="AN32" s="1122"/>
      <c r="AO32" s="300">
        <v>2263921</v>
      </c>
      <c r="AP32" s="300">
        <v>69212</v>
      </c>
      <c r="AQ32" s="301">
        <v>74841</v>
      </c>
      <c r="AR32" s="302">
        <v>-7.5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508</v>
      </c>
      <c r="AL33" s="1121"/>
      <c r="AM33" s="1121"/>
      <c r="AN33" s="1122"/>
      <c r="AO33" s="300" t="s">
        <v>494</v>
      </c>
      <c r="AP33" s="300" t="s">
        <v>494</v>
      </c>
      <c r="AQ33" s="301" t="s">
        <v>494</v>
      </c>
      <c r="AR33" s="302" t="s">
        <v>494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509</v>
      </c>
      <c r="AL34" s="1121"/>
      <c r="AM34" s="1121"/>
      <c r="AN34" s="1122"/>
      <c r="AO34" s="300" t="s">
        <v>494</v>
      </c>
      <c r="AP34" s="300" t="s">
        <v>494</v>
      </c>
      <c r="AQ34" s="301">
        <v>1</v>
      </c>
      <c r="AR34" s="302" t="s">
        <v>494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510</v>
      </c>
      <c r="AL35" s="1121"/>
      <c r="AM35" s="1121"/>
      <c r="AN35" s="1122"/>
      <c r="AO35" s="300">
        <v>530655</v>
      </c>
      <c r="AP35" s="300">
        <v>16223</v>
      </c>
      <c r="AQ35" s="301">
        <v>16683</v>
      </c>
      <c r="AR35" s="302">
        <v>-2.8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511</v>
      </c>
      <c r="AL36" s="1121"/>
      <c r="AM36" s="1121"/>
      <c r="AN36" s="1122"/>
      <c r="AO36" s="300">
        <v>191384</v>
      </c>
      <c r="AP36" s="300">
        <v>5851</v>
      </c>
      <c r="AQ36" s="301">
        <v>2411</v>
      </c>
      <c r="AR36" s="302">
        <v>142.69999999999999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512</v>
      </c>
      <c r="AL37" s="1121"/>
      <c r="AM37" s="1121"/>
      <c r="AN37" s="1122"/>
      <c r="AO37" s="300">
        <v>10357</v>
      </c>
      <c r="AP37" s="300">
        <v>317</v>
      </c>
      <c r="AQ37" s="301">
        <v>548</v>
      </c>
      <c r="AR37" s="302">
        <v>-42.2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513</v>
      </c>
      <c r="AL38" s="1124"/>
      <c r="AM38" s="1124"/>
      <c r="AN38" s="1125"/>
      <c r="AO38" s="303" t="s">
        <v>494</v>
      </c>
      <c r="AP38" s="303" t="s">
        <v>494</v>
      </c>
      <c r="AQ38" s="304">
        <v>7</v>
      </c>
      <c r="AR38" s="292" t="s">
        <v>494</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514</v>
      </c>
      <c r="AL39" s="1124"/>
      <c r="AM39" s="1124"/>
      <c r="AN39" s="1125"/>
      <c r="AO39" s="300">
        <v>-144506</v>
      </c>
      <c r="AP39" s="300">
        <v>-4418</v>
      </c>
      <c r="AQ39" s="301">
        <v>-3756</v>
      </c>
      <c r="AR39" s="302">
        <v>17.600000000000001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515</v>
      </c>
      <c r="AL40" s="1121"/>
      <c r="AM40" s="1121"/>
      <c r="AN40" s="1122"/>
      <c r="AO40" s="300">
        <v>-1845626</v>
      </c>
      <c r="AP40" s="300">
        <v>-56424</v>
      </c>
      <c r="AQ40" s="301">
        <v>-63247</v>
      </c>
      <c r="AR40" s="302">
        <v>-10.8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1006185</v>
      </c>
      <c r="AP41" s="300">
        <v>30761</v>
      </c>
      <c r="AQ41" s="301">
        <v>27488</v>
      </c>
      <c r="AR41" s="302">
        <v>11.9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485</v>
      </c>
      <c r="AN49" s="1115" t="s">
        <v>518</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519</v>
      </c>
      <c r="AO50" s="317" t="s">
        <v>520</v>
      </c>
      <c r="AP50" s="318" t="s">
        <v>521</v>
      </c>
      <c r="AQ50" s="319" t="s">
        <v>522</v>
      </c>
      <c r="AR50" s="320" t="s">
        <v>523</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1825566</v>
      </c>
      <c r="AN51" s="322">
        <v>53311</v>
      </c>
      <c r="AO51" s="323">
        <v>-50.7</v>
      </c>
      <c r="AP51" s="324">
        <v>92632</v>
      </c>
      <c r="AQ51" s="325">
        <v>-1.5</v>
      </c>
      <c r="AR51" s="326">
        <v>-49.2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492554</v>
      </c>
      <c r="AN52" s="330">
        <v>14384</v>
      </c>
      <c r="AO52" s="331">
        <v>-44.7</v>
      </c>
      <c r="AP52" s="332">
        <v>47978</v>
      </c>
      <c r="AQ52" s="333">
        <v>-2</v>
      </c>
      <c r="AR52" s="334">
        <v>-42.7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2272743</v>
      </c>
      <c r="AN53" s="322">
        <v>67157</v>
      </c>
      <c r="AO53" s="323">
        <v>26</v>
      </c>
      <c r="AP53" s="324">
        <v>96469</v>
      </c>
      <c r="AQ53" s="325">
        <v>4.0999999999999996</v>
      </c>
      <c r="AR53" s="326">
        <v>21.9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454406</v>
      </c>
      <c r="AN54" s="330">
        <v>13427</v>
      </c>
      <c r="AO54" s="331">
        <v>-6.7</v>
      </c>
      <c r="AP54" s="332">
        <v>49775</v>
      </c>
      <c r="AQ54" s="333">
        <v>3.7</v>
      </c>
      <c r="AR54" s="334">
        <v>-10.4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1495153</v>
      </c>
      <c r="AN55" s="322">
        <v>44617</v>
      </c>
      <c r="AO55" s="323">
        <v>-33.6</v>
      </c>
      <c r="AP55" s="324">
        <v>85743</v>
      </c>
      <c r="AQ55" s="325">
        <v>-11.1</v>
      </c>
      <c r="AR55" s="326">
        <v>-22.5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562418</v>
      </c>
      <c r="AN56" s="330">
        <v>16783</v>
      </c>
      <c r="AO56" s="331">
        <v>25</v>
      </c>
      <c r="AP56" s="332">
        <v>45231</v>
      </c>
      <c r="AQ56" s="333">
        <v>-9.1</v>
      </c>
      <c r="AR56" s="334">
        <v>34.1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1623240</v>
      </c>
      <c r="AN57" s="322">
        <v>49020</v>
      </c>
      <c r="AO57" s="323">
        <v>9.9</v>
      </c>
      <c r="AP57" s="324">
        <v>92509</v>
      </c>
      <c r="AQ57" s="325">
        <v>7.9</v>
      </c>
      <c r="AR57" s="326">
        <v>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717039</v>
      </c>
      <c r="AN58" s="330">
        <v>21654</v>
      </c>
      <c r="AO58" s="331">
        <v>29</v>
      </c>
      <c r="AP58" s="332">
        <v>52274</v>
      </c>
      <c r="AQ58" s="333">
        <v>15.6</v>
      </c>
      <c r="AR58" s="334">
        <v>13.4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1931700</v>
      </c>
      <c r="AN59" s="322">
        <v>59055</v>
      </c>
      <c r="AO59" s="323">
        <v>20.5</v>
      </c>
      <c r="AP59" s="324">
        <v>98544</v>
      </c>
      <c r="AQ59" s="325">
        <v>6.5</v>
      </c>
      <c r="AR59" s="326">
        <v>14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839071</v>
      </c>
      <c r="AN60" s="330">
        <v>25652</v>
      </c>
      <c r="AO60" s="331">
        <v>18.5</v>
      </c>
      <c r="AP60" s="332">
        <v>55816</v>
      </c>
      <c r="AQ60" s="333">
        <v>6.8</v>
      </c>
      <c r="AR60" s="334">
        <v>11.7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1829680</v>
      </c>
      <c r="AN61" s="337">
        <v>54632</v>
      </c>
      <c r="AO61" s="338">
        <v>-5.6</v>
      </c>
      <c r="AP61" s="339">
        <v>93179</v>
      </c>
      <c r="AQ61" s="340">
        <v>1.2</v>
      </c>
      <c r="AR61" s="326">
        <v>-6.8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613098</v>
      </c>
      <c r="AN62" s="330">
        <v>18380</v>
      </c>
      <c r="AO62" s="331">
        <v>4.2</v>
      </c>
      <c r="AP62" s="332">
        <v>50215</v>
      </c>
      <c r="AQ62" s="333">
        <v>3</v>
      </c>
      <c r="AR62" s="334">
        <v>1.2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I+rFcUjKIuf2u1dG2S7aUrBF/gs5iDiINQUF4o0zVy2mXSr2lGRQqqlrjkKhc47r2ykdOfR6UD1kMwEDbBtsgA==" saltValue="4pNKjsV7PrWyf0jNa5wj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130" zoomScaleNormal="130" zoomScaleSheetLayoutView="55" workbookViewId="0">
      <selection activeCell="AE71" sqref="AE71"/>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482</v>
      </c>
    </row>
    <row r="121" spans="125:125" ht="13.5" hidden="1" customHeight="1" x14ac:dyDescent="0.2">
      <c r="DU121" s="247"/>
    </row>
  </sheetData>
  <sheetProtection algorithmName="SHA-512" hashValue="9ZQaUaVSMvD9px4TgSyPi5XRs69HiH+yPUPlR9z3CWL2MtGMpHHnu4cXv1OtEVlPxpTYpoXkmhuBdzAZ7loElg==" saltValue="JE5C3YIiGqIvSiVFeVSMI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8" zoomScale="130" zoomScaleNormal="130" zoomScaleSheetLayoutView="55" workbookViewId="0">
      <selection activeCell="AE100" sqref="AE100"/>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482</v>
      </c>
    </row>
  </sheetData>
  <sheetProtection algorithmName="SHA-512" hashValue="WkBGxxaXrrBbwzmGEqTsH0Sv/fas07X/BZcn4hOgsiMGWgsf1kQ8nApipc0hU0bwJmAwshJkGe22b6VavofwUw==" saltValue="sfUTjxA6lKz9fwYQQKTHg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2">
      <c r="B47" s="10"/>
      <c r="C47" s="1139" t="s">
        <v>3</v>
      </c>
      <c r="D47" s="1139"/>
      <c r="E47" s="1140"/>
      <c r="F47" s="11">
        <v>26.14</v>
      </c>
      <c r="G47" s="12">
        <v>25.08</v>
      </c>
      <c r="H47" s="12">
        <v>25.99</v>
      </c>
      <c r="I47" s="12">
        <v>26.01</v>
      </c>
      <c r="J47" s="13">
        <v>25.73</v>
      </c>
    </row>
    <row r="48" spans="2:10" ht="57.75" customHeight="1" x14ac:dyDescent="0.2">
      <c r="B48" s="14"/>
      <c r="C48" s="1141" t="s">
        <v>4</v>
      </c>
      <c r="D48" s="1141"/>
      <c r="E48" s="1142"/>
      <c r="F48" s="15">
        <v>5.5</v>
      </c>
      <c r="G48" s="16">
        <v>15.33</v>
      </c>
      <c r="H48" s="16">
        <v>17.989999999999998</v>
      </c>
      <c r="I48" s="16">
        <v>19.940000000000001</v>
      </c>
      <c r="J48" s="17">
        <v>18.93</v>
      </c>
    </row>
    <row r="49" spans="2:10" ht="57.75" customHeight="1" thickBot="1" x14ac:dyDescent="0.25">
      <c r="B49" s="18"/>
      <c r="C49" s="1143" t="s">
        <v>5</v>
      </c>
      <c r="D49" s="1143"/>
      <c r="E49" s="1144"/>
      <c r="F49" s="19" t="s">
        <v>537</v>
      </c>
      <c r="G49" s="20">
        <v>10.050000000000001</v>
      </c>
      <c r="H49" s="20">
        <v>2.11</v>
      </c>
      <c r="I49" s="20">
        <v>1.94</v>
      </c>
      <c r="J49" s="21" t="s">
        <v>538</v>
      </c>
    </row>
    <row r="50" spans="2:10" ht="13.2" x14ac:dyDescent="0.2"/>
  </sheetData>
  <sheetProtection algorithmName="SHA-512" hashValue="A5d7bX57NLmCAnTau8e6CoT43gnQBLMK1Dy9F3yh+njAunTcF6Z/UB6G3gmoxSbmm26x3/GEWfkv1lMb0gyohg==" saltValue="gWJp9BeLckyW8zTNFzzlN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玉川 朋大</cp:lastModifiedBy>
  <cp:lastPrinted>2026-03-10T05:04:07Z</cp:lastPrinted>
  <dcterms:created xsi:type="dcterms:W3CDTF">2026-02-23T06:25:35Z</dcterms:created>
  <dcterms:modified xsi:type="dcterms:W3CDTF">2026-04-02T04:26:32Z</dcterms:modified>
  <cp:category/>
</cp:coreProperties>
</file>